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S:\Společný\ZÁKLADNÍ ŠKOLA RADONICE\Stavební úpravy podkroví MŠ Radonice\"/>
    </mc:Choice>
  </mc:AlternateContent>
  <xr:revisionPtr revIDLastSave="0" documentId="8_{60C1F1F8-7A39-4AE3-938C-0B49E38C0AAC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Rekapitulace stavby" sheetId="1" r:id="rId1"/>
    <sheet name="01 - SO 01 stavební úpravy" sheetId="2" r:id="rId2"/>
    <sheet name="02 - SO 02 oprava střechy" sheetId="3" r:id="rId3"/>
    <sheet name="03 - SO03 ZTI" sheetId="4" r:id="rId4"/>
    <sheet name="04 - SO 04 ÚT" sheetId="5" r:id="rId5"/>
    <sheet name="05 - SO 05 elektroinstalace" sheetId="6" r:id="rId6"/>
    <sheet name="06 - SO 06 slaboproud" sheetId="7" r:id="rId7"/>
    <sheet name="07 - VRN" sheetId="8" r:id="rId8"/>
    <sheet name="Seznam figur" sheetId="9" r:id="rId9"/>
  </sheets>
  <definedNames>
    <definedName name="_xlnm._FilterDatabase" localSheetId="1" hidden="1">'01 - SO 01 stavební úpravy'!$C$130:$K$588</definedName>
    <definedName name="_xlnm._FilterDatabase" localSheetId="2" hidden="1">'02 - SO 02 oprava střechy'!$C$121:$K$214</definedName>
    <definedName name="_xlnm._FilterDatabase" localSheetId="3" hidden="1">'03 - SO03 ZTI'!$C$120:$K$210</definedName>
    <definedName name="_xlnm._FilterDatabase" localSheetId="4" hidden="1">'04 - SO 04 ÚT'!$C$121:$K$171</definedName>
    <definedName name="_xlnm._FilterDatabase" localSheetId="5" hidden="1">'05 - SO 05 elektroinstalace'!$C$120:$K$208</definedName>
    <definedName name="_xlnm._FilterDatabase" localSheetId="6" hidden="1">'06 - SO 06 slaboproud'!$C$118:$K$148</definedName>
    <definedName name="_xlnm._FilterDatabase" localSheetId="7" hidden="1">'07 - VRN'!$C$119:$K$127</definedName>
    <definedName name="_xlnm.Print_Titles" localSheetId="1">'01 - SO 01 stavební úpravy'!$130:$130</definedName>
    <definedName name="_xlnm.Print_Titles" localSheetId="2">'02 - SO 02 oprava střechy'!$121:$121</definedName>
    <definedName name="_xlnm.Print_Titles" localSheetId="3">'03 - SO03 ZTI'!$120:$120</definedName>
    <definedName name="_xlnm.Print_Titles" localSheetId="4">'04 - SO 04 ÚT'!$121:$121</definedName>
    <definedName name="_xlnm.Print_Titles" localSheetId="5">'05 - SO 05 elektroinstalace'!$120:$120</definedName>
    <definedName name="_xlnm.Print_Titles" localSheetId="6">'06 - SO 06 slaboproud'!$118:$118</definedName>
    <definedName name="_xlnm.Print_Titles" localSheetId="7">'07 - VRN'!$119:$119</definedName>
    <definedName name="_xlnm.Print_Titles" localSheetId="0">'Rekapitulace stavby'!$92:$92</definedName>
    <definedName name="_xlnm.Print_Titles" localSheetId="8">'Seznam figur'!$9:$9</definedName>
    <definedName name="_xlnm.Print_Area" localSheetId="1">'01 - SO 01 stavební úpravy'!$C$4:$J$76,'01 - SO 01 stavební úpravy'!$C$82:$J$112,'01 - SO 01 stavební úpravy'!$C$118:$J$588</definedName>
    <definedName name="_xlnm.Print_Area" localSheetId="2">'02 - SO 02 oprava střechy'!$C$4:$J$76,'02 - SO 02 oprava střechy'!$C$82:$J$103,'02 - SO 02 oprava střechy'!$C$109:$J$214</definedName>
    <definedName name="_xlnm.Print_Area" localSheetId="3">'03 - SO03 ZTI'!$C$4:$J$76,'03 - SO03 ZTI'!$C$82:$J$102,'03 - SO03 ZTI'!$C$108:$J$210</definedName>
    <definedName name="_xlnm.Print_Area" localSheetId="4">'04 - SO 04 ÚT'!$C$4:$J$76,'04 - SO 04 ÚT'!$C$82:$J$103,'04 - SO 04 ÚT'!$C$109:$J$171</definedName>
    <definedName name="_xlnm.Print_Area" localSheetId="5">'05 - SO 05 elektroinstalace'!$C$4:$J$76,'05 - SO 05 elektroinstalace'!$C$82:$J$102,'05 - SO 05 elektroinstalace'!$C$108:$J$208</definedName>
    <definedName name="_xlnm.Print_Area" localSheetId="6">'06 - SO 06 slaboproud'!$C$4:$J$76,'06 - SO 06 slaboproud'!$C$82:$J$100,'06 - SO 06 slaboproud'!$C$106:$J$148</definedName>
    <definedName name="_xlnm.Print_Area" localSheetId="7">'07 - VRN'!$C$4:$J$76,'07 - VRN'!$C$82:$J$101,'07 - VRN'!$C$107:$J$127</definedName>
    <definedName name="_xlnm.Print_Area" localSheetId="0">'Rekapitulace stavby'!$D$4:$AO$76,'Rekapitulace stavby'!$C$82:$AQ$102</definedName>
    <definedName name="_xlnm.Print_Area" localSheetId="8">'Seznam figur'!$C$4:$G$182</definedName>
  </definedNames>
  <calcPr calcId="181029"/>
</workbook>
</file>

<file path=xl/calcChain.xml><?xml version="1.0" encoding="utf-8"?>
<calcChain xmlns="http://schemas.openxmlformats.org/spreadsheetml/2006/main">
  <c r="D7" i="9" l="1"/>
  <c r="J37" i="8"/>
  <c r="J36" i="8"/>
  <c r="AY101" i="1"/>
  <c r="J35" i="8"/>
  <c r="AX101" i="1" s="1"/>
  <c r="BI127" i="8"/>
  <c r="BH127" i="8"/>
  <c r="BG127" i="8"/>
  <c r="BF127" i="8"/>
  <c r="T127" i="8"/>
  <c r="T126" i="8"/>
  <c r="R127" i="8"/>
  <c r="R126" i="8" s="1"/>
  <c r="R121" i="8" s="1"/>
  <c r="R120" i="8" s="1"/>
  <c r="P127" i="8"/>
  <c r="P126" i="8"/>
  <c r="BI125" i="8"/>
  <c r="BH125" i="8"/>
  <c r="BG125" i="8"/>
  <c r="BF125" i="8"/>
  <c r="T125" i="8"/>
  <c r="T124" i="8" s="1"/>
  <c r="T121" i="8" s="1"/>
  <c r="T120" i="8" s="1"/>
  <c r="R125" i="8"/>
  <c r="R124" i="8"/>
  <c r="P125" i="8"/>
  <c r="P124" i="8" s="1"/>
  <c r="P121" i="8" s="1"/>
  <c r="P120" i="8" s="1"/>
  <c r="AU101" i="1" s="1"/>
  <c r="BI123" i="8"/>
  <c r="BH123" i="8"/>
  <c r="BG123" i="8"/>
  <c r="BF123" i="8"/>
  <c r="T123" i="8"/>
  <c r="T122" i="8"/>
  <c r="R123" i="8"/>
  <c r="R122" i="8"/>
  <c r="P123" i="8"/>
  <c r="P122" i="8"/>
  <c r="J117" i="8"/>
  <c r="J116" i="8"/>
  <c r="F116" i="8"/>
  <c r="F114" i="8"/>
  <c r="E112" i="8"/>
  <c r="J92" i="8"/>
  <c r="J91" i="8"/>
  <c r="F91" i="8"/>
  <c r="F89" i="8"/>
  <c r="E87" i="8"/>
  <c r="J18" i="8"/>
  <c r="E18" i="8"/>
  <c r="F92" i="8" s="1"/>
  <c r="J17" i="8"/>
  <c r="J12" i="8"/>
  <c r="J114" i="8"/>
  <c r="E7" i="8"/>
  <c r="E110" i="8"/>
  <c r="J37" i="7"/>
  <c r="J36" i="7"/>
  <c r="AY100" i="1" s="1"/>
  <c r="J35" i="7"/>
  <c r="AX100" i="1" s="1"/>
  <c r="BI148" i="7"/>
  <c r="BH148" i="7"/>
  <c r="BG148" i="7"/>
  <c r="BF148" i="7"/>
  <c r="T148" i="7"/>
  <c r="T147" i="7" s="1"/>
  <c r="R148" i="7"/>
  <c r="R147" i="7" s="1"/>
  <c r="P148" i="7"/>
  <c r="P147" i="7" s="1"/>
  <c r="BI146" i="7"/>
  <c r="BH146" i="7"/>
  <c r="BG146" i="7"/>
  <c r="BF146" i="7"/>
  <c r="T146" i="7"/>
  <c r="R146" i="7"/>
  <c r="P146" i="7"/>
  <c r="BI145" i="7"/>
  <c r="BH145" i="7"/>
  <c r="BG145" i="7"/>
  <c r="BF145" i="7"/>
  <c r="T145" i="7"/>
  <c r="R145" i="7"/>
  <c r="P145" i="7"/>
  <c r="BI144" i="7"/>
  <c r="BH144" i="7"/>
  <c r="BG144" i="7"/>
  <c r="BF144" i="7"/>
  <c r="T144" i="7"/>
  <c r="R144" i="7"/>
  <c r="P144" i="7"/>
  <c r="BI143" i="7"/>
  <c r="BH143" i="7"/>
  <c r="BG143" i="7"/>
  <c r="BF143" i="7"/>
  <c r="T143" i="7"/>
  <c r="R143" i="7"/>
  <c r="P143" i="7"/>
  <c r="BI142" i="7"/>
  <c r="BH142" i="7"/>
  <c r="BG142" i="7"/>
  <c r="BF142" i="7"/>
  <c r="T142" i="7"/>
  <c r="R142" i="7"/>
  <c r="P142" i="7"/>
  <c r="BI141" i="7"/>
  <c r="BH141" i="7"/>
  <c r="BG141" i="7"/>
  <c r="BF141" i="7"/>
  <c r="T141" i="7"/>
  <c r="R141" i="7"/>
  <c r="P141" i="7"/>
  <c r="BI140" i="7"/>
  <c r="BH140" i="7"/>
  <c r="BG140" i="7"/>
  <c r="BF140" i="7"/>
  <c r="T140" i="7"/>
  <c r="R140" i="7"/>
  <c r="P140" i="7"/>
  <c r="BI139" i="7"/>
  <c r="BH139" i="7"/>
  <c r="BG139" i="7"/>
  <c r="BF139" i="7"/>
  <c r="T139" i="7"/>
  <c r="R139" i="7"/>
  <c r="P139" i="7"/>
  <c r="BI138" i="7"/>
  <c r="BH138" i="7"/>
  <c r="BG138" i="7"/>
  <c r="BF138" i="7"/>
  <c r="T138" i="7"/>
  <c r="R138" i="7"/>
  <c r="P138" i="7"/>
  <c r="BI137" i="7"/>
  <c r="BH137" i="7"/>
  <c r="BG137" i="7"/>
  <c r="BF137" i="7"/>
  <c r="T137" i="7"/>
  <c r="R137" i="7"/>
  <c r="P137" i="7"/>
  <c r="BI136" i="7"/>
  <c r="BH136" i="7"/>
  <c r="BG136" i="7"/>
  <c r="BF136" i="7"/>
  <c r="T136" i="7"/>
  <c r="R136" i="7"/>
  <c r="P136" i="7"/>
  <c r="BI135" i="7"/>
  <c r="BH135" i="7"/>
  <c r="BG135" i="7"/>
  <c r="BF135" i="7"/>
  <c r="T135" i="7"/>
  <c r="R135" i="7"/>
  <c r="P135" i="7"/>
  <c r="BI134" i="7"/>
  <c r="BH134" i="7"/>
  <c r="BG134" i="7"/>
  <c r="BF134" i="7"/>
  <c r="T134" i="7"/>
  <c r="R134" i="7"/>
  <c r="P134" i="7"/>
  <c r="BI133" i="7"/>
  <c r="BH133" i="7"/>
  <c r="BG133" i="7"/>
  <c r="BF133" i="7"/>
  <c r="T133" i="7"/>
  <c r="R133" i="7"/>
  <c r="P133" i="7"/>
  <c r="BI131" i="7"/>
  <c r="BH131" i="7"/>
  <c r="BG131" i="7"/>
  <c r="BF131" i="7"/>
  <c r="T131" i="7"/>
  <c r="R131" i="7"/>
  <c r="P131" i="7"/>
  <c r="BI130" i="7"/>
  <c r="BH130" i="7"/>
  <c r="BG130" i="7"/>
  <c r="BF130" i="7"/>
  <c r="T130" i="7"/>
  <c r="R130" i="7"/>
  <c r="P130" i="7"/>
  <c r="BI129" i="7"/>
  <c r="BH129" i="7"/>
  <c r="BG129" i="7"/>
  <c r="BF129" i="7"/>
  <c r="T129" i="7"/>
  <c r="R129" i="7"/>
  <c r="P129" i="7"/>
  <c r="BI128" i="7"/>
  <c r="BH128" i="7"/>
  <c r="BG128" i="7"/>
  <c r="BF128" i="7"/>
  <c r="T128" i="7"/>
  <c r="R128" i="7"/>
  <c r="P128" i="7"/>
  <c r="BI126" i="7"/>
  <c r="BH126" i="7"/>
  <c r="BG126" i="7"/>
  <c r="BF126" i="7"/>
  <c r="T126" i="7"/>
  <c r="R126" i="7"/>
  <c r="P126" i="7"/>
  <c r="BI124" i="7"/>
  <c r="BH124" i="7"/>
  <c r="BG124" i="7"/>
  <c r="BF124" i="7"/>
  <c r="T124" i="7"/>
  <c r="R124" i="7"/>
  <c r="P124" i="7"/>
  <c r="BI122" i="7"/>
  <c r="BH122" i="7"/>
  <c r="BG122" i="7"/>
  <c r="BF122" i="7"/>
  <c r="T122" i="7"/>
  <c r="R122" i="7"/>
  <c r="P122" i="7"/>
  <c r="J116" i="7"/>
  <c r="J115" i="7"/>
  <c r="F115" i="7"/>
  <c r="F113" i="7"/>
  <c r="E111" i="7"/>
  <c r="J92" i="7"/>
  <c r="J91" i="7"/>
  <c r="F91" i="7"/>
  <c r="F89" i="7"/>
  <c r="E87" i="7"/>
  <c r="J18" i="7"/>
  <c r="E18" i="7"/>
  <c r="F116" i="7"/>
  <c r="J17" i="7"/>
  <c r="J12" i="7"/>
  <c r="J89" i="7"/>
  <c r="E7" i="7"/>
  <c r="E109" i="7"/>
  <c r="J37" i="6"/>
  <c r="J36" i="6"/>
  <c r="AY99" i="1"/>
  <c r="J35" i="6"/>
  <c r="AX99" i="1" s="1"/>
  <c r="BI208" i="6"/>
  <c r="BH208" i="6"/>
  <c r="BG208" i="6"/>
  <c r="BF208" i="6"/>
  <c r="T208" i="6"/>
  <c r="T207" i="6"/>
  <c r="R208" i="6"/>
  <c r="R207" i="6" s="1"/>
  <c r="P208" i="6"/>
  <c r="P207" i="6"/>
  <c r="BI206" i="6"/>
  <c r="BH206" i="6"/>
  <c r="BG206" i="6"/>
  <c r="BF206" i="6"/>
  <c r="T206" i="6"/>
  <c r="T205" i="6" s="1"/>
  <c r="T204" i="6" s="1"/>
  <c r="R206" i="6"/>
  <c r="R205" i="6"/>
  <c r="R204" i="6" s="1"/>
  <c r="P206" i="6"/>
  <c r="P205" i="6"/>
  <c r="P204" i="6" s="1"/>
  <c r="BI203" i="6"/>
  <c r="BH203" i="6"/>
  <c r="BG203" i="6"/>
  <c r="BF203" i="6"/>
  <c r="T203" i="6"/>
  <c r="R203" i="6"/>
  <c r="P203" i="6"/>
  <c r="BI201" i="6"/>
  <c r="BH201" i="6"/>
  <c r="BG201" i="6"/>
  <c r="BF201" i="6"/>
  <c r="T201" i="6"/>
  <c r="R201" i="6"/>
  <c r="P201" i="6"/>
  <c r="BI200" i="6"/>
  <c r="BH200" i="6"/>
  <c r="BG200" i="6"/>
  <c r="BF200" i="6"/>
  <c r="T200" i="6"/>
  <c r="R200" i="6"/>
  <c r="P200" i="6"/>
  <c r="BI199" i="6"/>
  <c r="BH199" i="6"/>
  <c r="BG199" i="6"/>
  <c r="BF199" i="6"/>
  <c r="T199" i="6"/>
  <c r="R199" i="6"/>
  <c r="P199" i="6"/>
  <c r="BI198" i="6"/>
  <c r="BH198" i="6"/>
  <c r="BG198" i="6"/>
  <c r="BF198" i="6"/>
  <c r="T198" i="6"/>
  <c r="R198" i="6"/>
  <c r="P198" i="6"/>
  <c r="BI197" i="6"/>
  <c r="BH197" i="6"/>
  <c r="BG197" i="6"/>
  <c r="BF197" i="6"/>
  <c r="T197" i="6"/>
  <c r="R197" i="6"/>
  <c r="P197" i="6"/>
  <c r="BI196" i="6"/>
  <c r="BH196" i="6"/>
  <c r="BG196" i="6"/>
  <c r="BF196" i="6"/>
  <c r="T196" i="6"/>
  <c r="R196" i="6"/>
  <c r="P196" i="6"/>
  <c r="BI195" i="6"/>
  <c r="BH195" i="6"/>
  <c r="BG195" i="6"/>
  <c r="BF195" i="6"/>
  <c r="T195" i="6"/>
  <c r="R195" i="6"/>
  <c r="P195" i="6"/>
  <c r="BI194" i="6"/>
  <c r="BH194" i="6"/>
  <c r="BG194" i="6"/>
  <c r="BF194" i="6"/>
  <c r="T194" i="6"/>
  <c r="R194" i="6"/>
  <c r="P194" i="6"/>
  <c r="BI193" i="6"/>
  <c r="BH193" i="6"/>
  <c r="BG193" i="6"/>
  <c r="BF193" i="6"/>
  <c r="T193" i="6"/>
  <c r="R193" i="6"/>
  <c r="P193" i="6"/>
  <c r="BI192" i="6"/>
  <c r="BH192" i="6"/>
  <c r="BG192" i="6"/>
  <c r="BF192" i="6"/>
  <c r="T192" i="6"/>
  <c r="R192" i="6"/>
  <c r="P192" i="6"/>
  <c r="BI191" i="6"/>
  <c r="BH191" i="6"/>
  <c r="BG191" i="6"/>
  <c r="BF191" i="6"/>
  <c r="T191" i="6"/>
  <c r="R191" i="6"/>
  <c r="P191" i="6"/>
  <c r="BI190" i="6"/>
  <c r="BH190" i="6"/>
  <c r="BG190" i="6"/>
  <c r="BF190" i="6"/>
  <c r="T190" i="6"/>
  <c r="R190" i="6"/>
  <c r="P190" i="6"/>
  <c r="BI189" i="6"/>
  <c r="BH189" i="6"/>
  <c r="BG189" i="6"/>
  <c r="BF189" i="6"/>
  <c r="T189" i="6"/>
  <c r="R189" i="6"/>
  <c r="P189" i="6"/>
  <c r="BI187" i="6"/>
  <c r="BH187" i="6"/>
  <c r="BG187" i="6"/>
  <c r="BF187" i="6"/>
  <c r="T187" i="6"/>
  <c r="R187" i="6"/>
  <c r="P187" i="6"/>
  <c r="BI185" i="6"/>
  <c r="BH185" i="6"/>
  <c r="BG185" i="6"/>
  <c r="BF185" i="6"/>
  <c r="T185" i="6"/>
  <c r="R185" i="6"/>
  <c r="P185" i="6"/>
  <c r="BI184" i="6"/>
  <c r="BH184" i="6"/>
  <c r="BG184" i="6"/>
  <c r="BF184" i="6"/>
  <c r="T184" i="6"/>
  <c r="R184" i="6"/>
  <c r="P184" i="6"/>
  <c r="BI183" i="6"/>
  <c r="BH183" i="6"/>
  <c r="BG183" i="6"/>
  <c r="BF183" i="6"/>
  <c r="T183" i="6"/>
  <c r="R183" i="6"/>
  <c r="P183" i="6"/>
  <c r="BI182" i="6"/>
  <c r="BH182" i="6"/>
  <c r="BG182" i="6"/>
  <c r="BF182" i="6"/>
  <c r="T182" i="6"/>
  <c r="R182" i="6"/>
  <c r="P182" i="6"/>
  <c r="BI181" i="6"/>
  <c r="BH181" i="6"/>
  <c r="BG181" i="6"/>
  <c r="BF181" i="6"/>
  <c r="T181" i="6"/>
  <c r="R181" i="6"/>
  <c r="P181" i="6"/>
  <c r="BI180" i="6"/>
  <c r="BH180" i="6"/>
  <c r="BG180" i="6"/>
  <c r="BF180" i="6"/>
  <c r="T180" i="6"/>
  <c r="R180" i="6"/>
  <c r="P180" i="6"/>
  <c r="BI179" i="6"/>
  <c r="BH179" i="6"/>
  <c r="BG179" i="6"/>
  <c r="BF179" i="6"/>
  <c r="T179" i="6"/>
  <c r="R179" i="6"/>
  <c r="P179" i="6"/>
  <c r="BI178" i="6"/>
  <c r="BH178" i="6"/>
  <c r="BG178" i="6"/>
  <c r="BF178" i="6"/>
  <c r="T178" i="6"/>
  <c r="R178" i="6"/>
  <c r="P178" i="6"/>
  <c r="BI177" i="6"/>
  <c r="BH177" i="6"/>
  <c r="BG177" i="6"/>
  <c r="BF177" i="6"/>
  <c r="T177" i="6"/>
  <c r="R177" i="6"/>
  <c r="P177" i="6"/>
  <c r="BI176" i="6"/>
  <c r="BH176" i="6"/>
  <c r="BG176" i="6"/>
  <c r="BF176" i="6"/>
  <c r="T176" i="6"/>
  <c r="R176" i="6"/>
  <c r="P176" i="6"/>
  <c r="BI175" i="6"/>
  <c r="BH175" i="6"/>
  <c r="BG175" i="6"/>
  <c r="BF175" i="6"/>
  <c r="T175" i="6"/>
  <c r="R175" i="6"/>
  <c r="P175" i="6"/>
  <c r="BI174" i="6"/>
  <c r="BH174" i="6"/>
  <c r="BG174" i="6"/>
  <c r="BF174" i="6"/>
  <c r="T174" i="6"/>
  <c r="R174" i="6"/>
  <c r="P174" i="6"/>
  <c r="BI173" i="6"/>
  <c r="BH173" i="6"/>
  <c r="BG173" i="6"/>
  <c r="BF173" i="6"/>
  <c r="T173" i="6"/>
  <c r="R173" i="6"/>
  <c r="P173" i="6"/>
  <c r="BI172" i="6"/>
  <c r="BH172" i="6"/>
  <c r="BG172" i="6"/>
  <c r="BF172" i="6"/>
  <c r="T172" i="6"/>
  <c r="R172" i="6"/>
  <c r="P172" i="6"/>
  <c r="BI171" i="6"/>
  <c r="BH171" i="6"/>
  <c r="BG171" i="6"/>
  <c r="BF171" i="6"/>
  <c r="T171" i="6"/>
  <c r="R171" i="6"/>
  <c r="P171" i="6"/>
  <c r="BI170" i="6"/>
  <c r="BH170" i="6"/>
  <c r="BG170" i="6"/>
  <c r="BF170" i="6"/>
  <c r="T170" i="6"/>
  <c r="R170" i="6"/>
  <c r="P170" i="6"/>
  <c r="BI169" i="6"/>
  <c r="BH169" i="6"/>
  <c r="BG169" i="6"/>
  <c r="BF169" i="6"/>
  <c r="T169" i="6"/>
  <c r="R169" i="6"/>
  <c r="P169" i="6"/>
  <c r="BI168" i="6"/>
  <c r="BH168" i="6"/>
  <c r="BG168" i="6"/>
  <c r="BF168" i="6"/>
  <c r="T168" i="6"/>
  <c r="R168" i="6"/>
  <c r="P168" i="6"/>
  <c r="BI167" i="6"/>
  <c r="BH167" i="6"/>
  <c r="BG167" i="6"/>
  <c r="BF167" i="6"/>
  <c r="T167" i="6"/>
  <c r="R167" i="6"/>
  <c r="P167" i="6"/>
  <c r="BI166" i="6"/>
  <c r="BH166" i="6"/>
  <c r="BG166" i="6"/>
  <c r="BF166" i="6"/>
  <c r="T166" i="6"/>
  <c r="R166" i="6"/>
  <c r="P166" i="6"/>
  <c r="BI165" i="6"/>
  <c r="BH165" i="6"/>
  <c r="BG165" i="6"/>
  <c r="BF165" i="6"/>
  <c r="T165" i="6"/>
  <c r="R165" i="6"/>
  <c r="P165" i="6"/>
  <c r="BI164" i="6"/>
  <c r="BH164" i="6"/>
  <c r="BG164" i="6"/>
  <c r="BF164" i="6"/>
  <c r="T164" i="6"/>
  <c r="R164" i="6"/>
  <c r="P164" i="6"/>
  <c r="BI163" i="6"/>
  <c r="BH163" i="6"/>
  <c r="BG163" i="6"/>
  <c r="BF163" i="6"/>
  <c r="T163" i="6"/>
  <c r="R163" i="6"/>
  <c r="P163" i="6"/>
  <c r="BI162" i="6"/>
  <c r="BH162" i="6"/>
  <c r="BG162" i="6"/>
  <c r="BF162" i="6"/>
  <c r="T162" i="6"/>
  <c r="R162" i="6"/>
  <c r="P162" i="6"/>
  <c r="BI161" i="6"/>
  <c r="BH161" i="6"/>
  <c r="BG161" i="6"/>
  <c r="BF161" i="6"/>
  <c r="T161" i="6"/>
  <c r="R161" i="6"/>
  <c r="P161" i="6"/>
  <c r="BI160" i="6"/>
  <c r="BH160" i="6"/>
  <c r="BG160" i="6"/>
  <c r="BF160" i="6"/>
  <c r="T160" i="6"/>
  <c r="R160" i="6"/>
  <c r="P160" i="6"/>
  <c r="BI159" i="6"/>
  <c r="BH159" i="6"/>
  <c r="BG159" i="6"/>
  <c r="BF159" i="6"/>
  <c r="T159" i="6"/>
  <c r="R159" i="6"/>
  <c r="P159" i="6"/>
  <c r="BI158" i="6"/>
  <c r="BH158" i="6"/>
  <c r="BG158" i="6"/>
  <c r="BF158" i="6"/>
  <c r="T158" i="6"/>
  <c r="R158" i="6"/>
  <c r="P158" i="6"/>
  <c r="BI157" i="6"/>
  <c r="BH157" i="6"/>
  <c r="BG157" i="6"/>
  <c r="BF157" i="6"/>
  <c r="T157" i="6"/>
  <c r="R157" i="6"/>
  <c r="P157" i="6"/>
  <c r="BI156" i="6"/>
  <c r="BH156" i="6"/>
  <c r="BG156" i="6"/>
  <c r="BF156" i="6"/>
  <c r="T156" i="6"/>
  <c r="R156" i="6"/>
  <c r="P156" i="6"/>
  <c r="BI154" i="6"/>
  <c r="BH154" i="6"/>
  <c r="BG154" i="6"/>
  <c r="BF154" i="6"/>
  <c r="T154" i="6"/>
  <c r="R154" i="6"/>
  <c r="P154" i="6"/>
  <c r="BI152" i="6"/>
  <c r="BH152" i="6"/>
  <c r="BG152" i="6"/>
  <c r="BF152" i="6"/>
  <c r="T152" i="6"/>
  <c r="R152" i="6"/>
  <c r="P152" i="6"/>
  <c r="BI151" i="6"/>
  <c r="BH151" i="6"/>
  <c r="BG151" i="6"/>
  <c r="BF151" i="6"/>
  <c r="T151" i="6"/>
  <c r="R151" i="6"/>
  <c r="P151" i="6"/>
  <c r="BI149" i="6"/>
  <c r="BH149" i="6"/>
  <c r="BG149" i="6"/>
  <c r="BF149" i="6"/>
  <c r="T149" i="6"/>
  <c r="R149" i="6"/>
  <c r="P149" i="6"/>
  <c r="BI148" i="6"/>
  <c r="BH148" i="6"/>
  <c r="BG148" i="6"/>
  <c r="BF148" i="6"/>
  <c r="T148" i="6"/>
  <c r="R148" i="6"/>
  <c r="P148" i="6"/>
  <c r="BI146" i="6"/>
  <c r="BH146" i="6"/>
  <c r="BG146" i="6"/>
  <c r="BF146" i="6"/>
  <c r="T146" i="6"/>
  <c r="R146" i="6"/>
  <c r="P146" i="6"/>
  <c r="BI144" i="6"/>
  <c r="BH144" i="6"/>
  <c r="BG144" i="6"/>
  <c r="BF144" i="6"/>
  <c r="T144" i="6"/>
  <c r="R144" i="6"/>
  <c r="P144" i="6"/>
  <c r="BI142" i="6"/>
  <c r="BH142" i="6"/>
  <c r="BG142" i="6"/>
  <c r="BF142" i="6"/>
  <c r="T142" i="6"/>
  <c r="R142" i="6"/>
  <c r="P142" i="6"/>
  <c r="BI140" i="6"/>
  <c r="BH140" i="6"/>
  <c r="BG140" i="6"/>
  <c r="BF140" i="6"/>
  <c r="T140" i="6"/>
  <c r="R140" i="6"/>
  <c r="P140" i="6"/>
  <c r="BI138" i="6"/>
  <c r="BH138" i="6"/>
  <c r="BG138" i="6"/>
  <c r="BF138" i="6"/>
  <c r="T138" i="6"/>
  <c r="R138" i="6"/>
  <c r="P138" i="6"/>
  <c r="BI136" i="6"/>
  <c r="BH136" i="6"/>
  <c r="BG136" i="6"/>
  <c r="BF136" i="6"/>
  <c r="T136" i="6"/>
  <c r="R136" i="6"/>
  <c r="P136" i="6"/>
  <c r="BI134" i="6"/>
  <c r="BH134" i="6"/>
  <c r="BG134" i="6"/>
  <c r="BF134" i="6"/>
  <c r="T134" i="6"/>
  <c r="R134" i="6"/>
  <c r="P134" i="6"/>
  <c r="BI133" i="6"/>
  <c r="BH133" i="6"/>
  <c r="BG133" i="6"/>
  <c r="BF133" i="6"/>
  <c r="T133" i="6"/>
  <c r="R133" i="6"/>
  <c r="P133" i="6"/>
  <c r="BI131" i="6"/>
  <c r="BH131" i="6"/>
  <c r="BG131" i="6"/>
  <c r="BF131" i="6"/>
  <c r="T131" i="6"/>
  <c r="R131" i="6"/>
  <c r="P131" i="6"/>
  <c r="BI130" i="6"/>
  <c r="BH130" i="6"/>
  <c r="BG130" i="6"/>
  <c r="BF130" i="6"/>
  <c r="T130" i="6"/>
  <c r="R130" i="6"/>
  <c r="P130" i="6"/>
  <c r="BI128" i="6"/>
  <c r="BH128" i="6"/>
  <c r="BG128" i="6"/>
  <c r="BF128" i="6"/>
  <c r="T128" i="6"/>
  <c r="R128" i="6"/>
  <c r="P128" i="6"/>
  <c r="BI127" i="6"/>
  <c r="BH127" i="6"/>
  <c r="BG127" i="6"/>
  <c r="BF127" i="6"/>
  <c r="T127" i="6"/>
  <c r="R127" i="6"/>
  <c r="P127" i="6"/>
  <c r="BI125" i="6"/>
  <c r="BH125" i="6"/>
  <c r="BG125" i="6"/>
  <c r="BF125" i="6"/>
  <c r="T125" i="6"/>
  <c r="R125" i="6"/>
  <c r="P125" i="6"/>
  <c r="BI124" i="6"/>
  <c r="BH124" i="6"/>
  <c r="BG124" i="6"/>
  <c r="BF124" i="6"/>
  <c r="T124" i="6"/>
  <c r="R124" i="6"/>
  <c r="P124" i="6"/>
  <c r="J118" i="6"/>
  <c r="J117" i="6"/>
  <c r="F117" i="6"/>
  <c r="F115" i="6"/>
  <c r="E113" i="6"/>
  <c r="J92" i="6"/>
  <c r="J91" i="6"/>
  <c r="F91" i="6"/>
  <c r="F89" i="6"/>
  <c r="E87" i="6"/>
  <c r="J18" i="6"/>
  <c r="E18" i="6"/>
  <c r="F118" i="6"/>
  <c r="J17" i="6"/>
  <c r="J12" i="6"/>
  <c r="J115" i="6" s="1"/>
  <c r="E7" i="6"/>
  <c r="E85" i="6" s="1"/>
  <c r="J37" i="5"/>
  <c r="J36" i="5"/>
  <c r="AY98" i="1"/>
  <c r="J35" i="5"/>
  <c r="AX98" i="1"/>
  <c r="BI171" i="5"/>
  <c r="BH171" i="5"/>
  <c r="BG171" i="5"/>
  <c r="BF171" i="5"/>
  <c r="T171" i="5"/>
  <c r="T170" i="5"/>
  <c r="R171" i="5"/>
  <c r="R170" i="5"/>
  <c r="P171" i="5"/>
  <c r="P170" i="5"/>
  <c r="BI168" i="5"/>
  <c r="BH168" i="5"/>
  <c r="BG168" i="5"/>
  <c r="BF168" i="5"/>
  <c r="T168" i="5"/>
  <c r="R168" i="5"/>
  <c r="P168" i="5"/>
  <c r="BI167" i="5"/>
  <c r="BH167" i="5"/>
  <c r="BG167" i="5"/>
  <c r="BF167" i="5"/>
  <c r="T167" i="5"/>
  <c r="R167" i="5"/>
  <c r="P167" i="5"/>
  <c r="BI165" i="5"/>
  <c r="BH165" i="5"/>
  <c r="BG165" i="5"/>
  <c r="BF165" i="5"/>
  <c r="T165" i="5"/>
  <c r="R165" i="5"/>
  <c r="P165" i="5"/>
  <c r="BI164" i="5"/>
  <c r="BH164" i="5"/>
  <c r="BG164" i="5"/>
  <c r="BF164" i="5"/>
  <c r="T164" i="5"/>
  <c r="R164" i="5"/>
  <c r="P164" i="5"/>
  <c r="BI163" i="5"/>
  <c r="BH163" i="5"/>
  <c r="BG163" i="5"/>
  <c r="BF163" i="5"/>
  <c r="T163" i="5"/>
  <c r="R163" i="5"/>
  <c r="P163" i="5"/>
  <c r="BI162" i="5"/>
  <c r="BH162" i="5"/>
  <c r="BG162" i="5"/>
  <c r="BF162" i="5"/>
  <c r="T162" i="5"/>
  <c r="R162" i="5"/>
  <c r="P162" i="5"/>
  <c r="BI161" i="5"/>
  <c r="BH161" i="5"/>
  <c r="BG161" i="5"/>
  <c r="BF161" i="5"/>
  <c r="T161" i="5"/>
  <c r="R161" i="5"/>
  <c r="P161" i="5"/>
  <c r="BI160" i="5"/>
  <c r="BH160" i="5"/>
  <c r="BG160" i="5"/>
  <c r="BF160" i="5"/>
  <c r="T160" i="5"/>
  <c r="R160" i="5"/>
  <c r="P160" i="5"/>
  <c r="BI159" i="5"/>
  <c r="BH159" i="5"/>
  <c r="BG159" i="5"/>
  <c r="BF159" i="5"/>
  <c r="T159" i="5"/>
  <c r="R159" i="5"/>
  <c r="P159" i="5"/>
  <c r="BI158" i="5"/>
  <c r="BH158" i="5"/>
  <c r="BG158" i="5"/>
  <c r="BF158" i="5"/>
  <c r="T158" i="5"/>
  <c r="R158" i="5"/>
  <c r="P158" i="5"/>
  <c r="BI157" i="5"/>
  <c r="BH157" i="5"/>
  <c r="BG157" i="5"/>
  <c r="BF157" i="5"/>
  <c r="T157" i="5"/>
  <c r="R157" i="5"/>
  <c r="P157" i="5"/>
  <c r="BI156" i="5"/>
  <c r="BH156" i="5"/>
  <c r="BG156" i="5"/>
  <c r="BF156" i="5"/>
  <c r="T156" i="5"/>
  <c r="R156" i="5"/>
  <c r="P156" i="5"/>
  <c r="BI155" i="5"/>
  <c r="BH155" i="5"/>
  <c r="BG155" i="5"/>
  <c r="BF155" i="5"/>
  <c r="T155" i="5"/>
  <c r="R155" i="5"/>
  <c r="P155" i="5"/>
  <c r="BI154" i="5"/>
  <c r="BH154" i="5"/>
  <c r="BG154" i="5"/>
  <c r="BF154" i="5"/>
  <c r="T154" i="5"/>
  <c r="R154" i="5"/>
  <c r="P154" i="5"/>
  <c r="BI152" i="5"/>
  <c r="BH152" i="5"/>
  <c r="BG152" i="5"/>
  <c r="BF152" i="5"/>
  <c r="T152" i="5"/>
  <c r="R152" i="5"/>
  <c r="P152" i="5"/>
  <c r="BI151" i="5"/>
  <c r="BH151" i="5"/>
  <c r="BG151" i="5"/>
  <c r="BF151" i="5"/>
  <c r="T151" i="5"/>
  <c r="R151" i="5"/>
  <c r="P151" i="5"/>
  <c r="BI150" i="5"/>
  <c r="BH150" i="5"/>
  <c r="BG150" i="5"/>
  <c r="BF150" i="5"/>
  <c r="T150" i="5"/>
  <c r="R150" i="5"/>
  <c r="P150" i="5"/>
  <c r="BI149" i="5"/>
  <c r="BH149" i="5"/>
  <c r="BG149" i="5"/>
  <c r="BF149" i="5"/>
  <c r="T149" i="5"/>
  <c r="R149" i="5"/>
  <c r="P149" i="5"/>
  <c r="BI148" i="5"/>
  <c r="BH148" i="5"/>
  <c r="BG148" i="5"/>
  <c r="BF148" i="5"/>
  <c r="T148" i="5"/>
  <c r="R148" i="5"/>
  <c r="P148" i="5"/>
  <c r="BI147" i="5"/>
  <c r="BH147" i="5"/>
  <c r="BG147" i="5"/>
  <c r="BF147" i="5"/>
  <c r="T147" i="5"/>
  <c r="R147" i="5"/>
  <c r="P147" i="5"/>
  <c r="BI146" i="5"/>
  <c r="BH146" i="5"/>
  <c r="BG146" i="5"/>
  <c r="BF146" i="5"/>
  <c r="T146" i="5"/>
  <c r="R146" i="5"/>
  <c r="P146" i="5"/>
  <c r="BI145" i="5"/>
  <c r="BH145" i="5"/>
  <c r="BG145" i="5"/>
  <c r="BF145" i="5"/>
  <c r="T145" i="5"/>
  <c r="R145" i="5"/>
  <c r="P145" i="5"/>
  <c r="BI144" i="5"/>
  <c r="BH144" i="5"/>
  <c r="BG144" i="5"/>
  <c r="BF144" i="5"/>
  <c r="T144" i="5"/>
  <c r="R144" i="5"/>
  <c r="P144" i="5"/>
  <c r="BI143" i="5"/>
  <c r="BH143" i="5"/>
  <c r="BG143" i="5"/>
  <c r="BF143" i="5"/>
  <c r="T143" i="5"/>
  <c r="R143" i="5"/>
  <c r="P143" i="5"/>
  <c r="BI142" i="5"/>
  <c r="BH142" i="5"/>
  <c r="BG142" i="5"/>
  <c r="BF142" i="5"/>
  <c r="T142" i="5"/>
  <c r="R142" i="5"/>
  <c r="P142" i="5"/>
  <c r="BI141" i="5"/>
  <c r="BH141" i="5"/>
  <c r="BG141" i="5"/>
  <c r="BF141" i="5"/>
  <c r="T141" i="5"/>
  <c r="R141" i="5"/>
  <c r="P141" i="5"/>
  <c r="BI140" i="5"/>
  <c r="BH140" i="5"/>
  <c r="BG140" i="5"/>
  <c r="BF140" i="5"/>
  <c r="T140" i="5"/>
  <c r="R140" i="5"/>
  <c r="P140" i="5"/>
  <c r="BI139" i="5"/>
  <c r="BH139" i="5"/>
  <c r="BG139" i="5"/>
  <c r="BF139" i="5"/>
  <c r="T139" i="5"/>
  <c r="R139" i="5"/>
  <c r="P139" i="5"/>
  <c r="BI138" i="5"/>
  <c r="BH138" i="5"/>
  <c r="BG138" i="5"/>
  <c r="BF138" i="5"/>
  <c r="T138" i="5"/>
  <c r="R138" i="5"/>
  <c r="P138" i="5"/>
  <c r="BI137" i="5"/>
  <c r="BH137" i="5"/>
  <c r="BG137" i="5"/>
  <c r="BF137" i="5"/>
  <c r="T137" i="5"/>
  <c r="R137" i="5"/>
  <c r="P137" i="5"/>
  <c r="BI136" i="5"/>
  <c r="BH136" i="5"/>
  <c r="BG136" i="5"/>
  <c r="BF136" i="5"/>
  <c r="T136" i="5"/>
  <c r="R136" i="5"/>
  <c r="P136" i="5"/>
  <c r="BI134" i="5"/>
  <c r="BH134" i="5"/>
  <c r="BG134" i="5"/>
  <c r="BF134" i="5"/>
  <c r="T134" i="5"/>
  <c r="R134" i="5"/>
  <c r="P134" i="5"/>
  <c r="BI133" i="5"/>
  <c r="BH133" i="5"/>
  <c r="BG133" i="5"/>
  <c r="BF133" i="5"/>
  <c r="T133" i="5"/>
  <c r="R133" i="5"/>
  <c r="P133" i="5"/>
  <c r="BI131" i="5"/>
  <c r="BH131" i="5"/>
  <c r="BG131" i="5"/>
  <c r="BF131" i="5"/>
  <c r="T131" i="5"/>
  <c r="R131" i="5"/>
  <c r="P131" i="5"/>
  <c r="BI129" i="5"/>
  <c r="BH129" i="5"/>
  <c r="BG129" i="5"/>
  <c r="BF129" i="5"/>
  <c r="T129" i="5"/>
  <c r="R129" i="5"/>
  <c r="P129" i="5"/>
  <c r="BI128" i="5"/>
  <c r="BH128" i="5"/>
  <c r="BG128" i="5"/>
  <c r="BF128" i="5"/>
  <c r="T128" i="5"/>
  <c r="R128" i="5"/>
  <c r="P128" i="5"/>
  <c r="BI127" i="5"/>
  <c r="BH127" i="5"/>
  <c r="BG127" i="5"/>
  <c r="BF127" i="5"/>
  <c r="T127" i="5"/>
  <c r="R127" i="5"/>
  <c r="P127" i="5"/>
  <c r="BI126" i="5"/>
  <c r="BH126" i="5"/>
  <c r="BG126" i="5"/>
  <c r="BF126" i="5"/>
  <c r="T126" i="5"/>
  <c r="R126" i="5"/>
  <c r="P126" i="5"/>
  <c r="BI125" i="5"/>
  <c r="BH125" i="5"/>
  <c r="BG125" i="5"/>
  <c r="BF125" i="5"/>
  <c r="T125" i="5"/>
  <c r="R125" i="5"/>
  <c r="P125" i="5"/>
  <c r="J119" i="5"/>
  <c r="J118" i="5"/>
  <c r="F118" i="5"/>
  <c r="F116" i="5"/>
  <c r="E114" i="5"/>
  <c r="J92" i="5"/>
  <c r="J91" i="5"/>
  <c r="F91" i="5"/>
  <c r="F89" i="5"/>
  <c r="E87" i="5"/>
  <c r="J18" i="5"/>
  <c r="E18" i="5"/>
  <c r="F92" i="5"/>
  <c r="J17" i="5"/>
  <c r="J12" i="5"/>
  <c r="J116" i="5" s="1"/>
  <c r="E7" i="5"/>
  <c r="E112" i="5" s="1"/>
  <c r="J37" i="4"/>
  <c r="J36" i="4"/>
  <c r="AY97" i="1"/>
  <c r="J35" i="4"/>
  <c r="AX97" i="1"/>
  <c r="BI210" i="4"/>
  <c r="BH210" i="4"/>
  <c r="BG210" i="4"/>
  <c r="BF210" i="4"/>
  <c r="T210" i="4"/>
  <c r="R210" i="4"/>
  <c r="P210" i="4"/>
  <c r="BI207" i="4"/>
  <c r="BH207" i="4"/>
  <c r="BG207" i="4"/>
  <c r="BF207" i="4"/>
  <c r="T207" i="4"/>
  <c r="R207" i="4"/>
  <c r="P207" i="4"/>
  <c r="BI204" i="4"/>
  <c r="BH204" i="4"/>
  <c r="BG204" i="4"/>
  <c r="BF204" i="4"/>
  <c r="T204" i="4"/>
  <c r="R204" i="4"/>
  <c r="P204" i="4"/>
  <c r="BI202" i="4"/>
  <c r="BH202" i="4"/>
  <c r="BG202" i="4"/>
  <c r="BF202" i="4"/>
  <c r="T202" i="4"/>
  <c r="R202" i="4"/>
  <c r="P202" i="4"/>
  <c r="BI199" i="4"/>
  <c r="BH199" i="4"/>
  <c r="BG199" i="4"/>
  <c r="BF199" i="4"/>
  <c r="T199" i="4"/>
  <c r="R199" i="4"/>
  <c r="P199" i="4"/>
  <c r="BI195" i="4"/>
  <c r="BH195" i="4"/>
  <c r="BG195" i="4"/>
  <c r="BF195" i="4"/>
  <c r="T195" i="4"/>
  <c r="R195" i="4"/>
  <c r="P195" i="4"/>
  <c r="BI191" i="4"/>
  <c r="BH191" i="4"/>
  <c r="BG191" i="4"/>
  <c r="BF191" i="4"/>
  <c r="T191" i="4"/>
  <c r="R191" i="4"/>
  <c r="P191" i="4"/>
  <c r="BI187" i="4"/>
  <c r="BH187" i="4"/>
  <c r="BG187" i="4"/>
  <c r="BF187" i="4"/>
  <c r="T187" i="4"/>
  <c r="R187" i="4"/>
  <c r="P187" i="4"/>
  <c r="BI183" i="4"/>
  <c r="BH183" i="4"/>
  <c r="BG183" i="4"/>
  <c r="BF183" i="4"/>
  <c r="T183" i="4"/>
  <c r="R183" i="4"/>
  <c r="P183" i="4"/>
  <c r="BI181" i="4"/>
  <c r="BH181" i="4"/>
  <c r="BG181" i="4"/>
  <c r="BF181" i="4"/>
  <c r="T181" i="4"/>
  <c r="R181" i="4"/>
  <c r="P181" i="4"/>
  <c r="BI175" i="4"/>
  <c r="BH175" i="4"/>
  <c r="BG175" i="4"/>
  <c r="BF175" i="4"/>
  <c r="T175" i="4"/>
  <c r="R175" i="4"/>
  <c r="P175" i="4"/>
  <c r="BI169" i="4"/>
  <c r="BH169" i="4"/>
  <c r="BG169" i="4"/>
  <c r="BF169" i="4"/>
  <c r="T169" i="4"/>
  <c r="R169" i="4"/>
  <c r="P169" i="4"/>
  <c r="BI166" i="4"/>
  <c r="BH166" i="4"/>
  <c r="BG166" i="4"/>
  <c r="BF166" i="4"/>
  <c r="T166" i="4"/>
  <c r="R166" i="4"/>
  <c r="P166" i="4"/>
  <c r="BI163" i="4"/>
  <c r="BH163" i="4"/>
  <c r="BG163" i="4"/>
  <c r="BF163" i="4"/>
  <c r="T163" i="4"/>
  <c r="R163" i="4"/>
  <c r="P163" i="4"/>
  <c r="BI160" i="4"/>
  <c r="BH160" i="4"/>
  <c r="BG160" i="4"/>
  <c r="BF160" i="4"/>
  <c r="T160" i="4"/>
  <c r="R160" i="4"/>
  <c r="P160" i="4"/>
  <c r="BI155" i="4"/>
  <c r="BH155" i="4"/>
  <c r="BG155" i="4"/>
  <c r="BF155" i="4"/>
  <c r="T155" i="4"/>
  <c r="R155" i="4"/>
  <c r="P155" i="4"/>
  <c r="BI151" i="4"/>
  <c r="BH151" i="4"/>
  <c r="BG151" i="4"/>
  <c r="BF151" i="4"/>
  <c r="T151" i="4"/>
  <c r="R151" i="4"/>
  <c r="P151" i="4"/>
  <c r="BI148" i="4"/>
  <c r="BH148" i="4"/>
  <c r="BG148" i="4"/>
  <c r="BF148" i="4"/>
  <c r="T148" i="4"/>
  <c r="R148" i="4"/>
  <c r="P148" i="4"/>
  <c r="BI143" i="4"/>
  <c r="BH143" i="4"/>
  <c r="BG143" i="4"/>
  <c r="BF143" i="4"/>
  <c r="T143" i="4"/>
  <c r="R143" i="4"/>
  <c r="P143" i="4"/>
  <c r="BI137" i="4"/>
  <c r="BH137" i="4"/>
  <c r="BG137" i="4"/>
  <c r="BF137" i="4"/>
  <c r="T137" i="4"/>
  <c r="R137" i="4"/>
  <c r="P137" i="4"/>
  <c r="BI135" i="4"/>
  <c r="BH135" i="4"/>
  <c r="BG135" i="4"/>
  <c r="BF135" i="4"/>
  <c r="T135" i="4"/>
  <c r="R135" i="4"/>
  <c r="P135" i="4"/>
  <c r="BI133" i="4"/>
  <c r="BH133" i="4"/>
  <c r="BG133" i="4"/>
  <c r="BF133" i="4"/>
  <c r="T133" i="4"/>
  <c r="R133" i="4"/>
  <c r="P133" i="4"/>
  <c r="BI129" i="4"/>
  <c r="BH129" i="4"/>
  <c r="BG129" i="4"/>
  <c r="BF129" i="4"/>
  <c r="T129" i="4"/>
  <c r="R129" i="4"/>
  <c r="P129" i="4"/>
  <c r="BI128" i="4"/>
  <c r="BH128" i="4"/>
  <c r="BG128" i="4"/>
  <c r="BF128" i="4"/>
  <c r="T128" i="4"/>
  <c r="R128" i="4"/>
  <c r="P128" i="4"/>
  <c r="BI124" i="4"/>
  <c r="BH124" i="4"/>
  <c r="BG124" i="4"/>
  <c r="BF124" i="4"/>
  <c r="T124" i="4"/>
  <c r="R124" i="4"/>
  <c r="P124" i="4"/>
  <c r="J118" i="4"/>
  <c r="J117" i="4"/>
  <c r="F117" i="4"/>
  <c r="F115" i="4"/>
  <c r="E113" i="4"/>
  <c r="J92" i="4"/>
  <c r="J91" i="4"/>
  <c r="F91" i="4"/>
  <c r="F89" i="4"/>
  <c r="E87" i="4"/>
  <c r="J18" i="4"/>
  <c r="E18" i="4"/>
  <c r="F92" i="4"/>
  <c r="J17" i="4"/>
  <c r="J12" i="4"/>
  <c r="J115" i="4" s="1"/>
  <c r="E7" i="4"/>
  <c r="E111" i="4" s="1"/>
  <c r="J37" i="3"/>
  <c r="J36" i="3"/>
  <c r="AY96" i="1"/>
  <c r="J35" i="3"/>
  <c r="AX96" i="1"/>
  <c r="BI214" i="3"/>
  <c r="BH214" i="3"/>
  <c r="BG214" i="3"/>
  <c r="BF214" i="3"/>
  <c r="T214" i="3"/>
  <c r="R214" i="3"/>
  <c r="P214" i="3"/>
  <c r="BI210" i="3"/>
  <c r="BH210" i="3"/>
  <c r="BG210" i="3"/>
  <c r="BF210" i="3"/>
  <c r="T210" i="3"/>
  <c r="R210" i="3"/>
  <c r="P210" i="3"/>
  <c r="BI208" i="3"/>
  <c r="BH208" i="3"/>
  <c r="BG208" i="3"/>
  <c r="BF208" i="3"/>
  <c r="T208" i="3"/>
  <c r="R208" i="3"/>
  <c r="P208" i="3"/>
  <c r="BI204" i="3"/>
  <c r="BH204" i="3"/>
  <c r="BG204" i="3"/>
  <c r="BF204" i="3"/>
  <c r="T204" i="3"/>
  <c r="R204" i="3"/>
  <c r="P204" i="3"/>
  <c r="BI202" i="3"/>
  <c r="BH202" i="3"/>
  <c r="BG202" i="3"/>
  <c r="BF202" i="3"/>
  <c r="T202" i="3"/>
  <c r="R202" i="3"/>
  <c r="P202" i="3"/>
  <c r="BI197" i="3"/>
  <c r="BH197" i="3"/>
  <c r="BG197" i="3"/>
  <c r="BF197" i="3"/>
  <c r="T197" i="3"/>
  <c r="R197" i="3"/>
  <c r="P197" i="3"/>
  <c r="BI193" i="3"/>
  <c r="BH193" i="3"/>
  <c r="BG193" i="3"/>
  <c r="BF193" i="3"/>
  <c r="T193" i="3"/>
  <c r="R193" i="3"/>
  <c r="P193" i="3"/>
  <c r="BI189" i="3"/>
  <c r="BH189" i="3"/>
  <c r="BG189" i="3"/>
  <c r="BF189" i="3"/>
  <c r="T189" i="3"/>
  <c r="R189" i="3"/>
  <c r="P189" i="3"/>
  <c r="BI185" i="3"/>
  <c r="BH185" i="3"/>
  <c r="BG185" i="3"/>
  <c r="BF185" i="3"/>
  <c r="T185" i="3"/>
  <c r="R185" i="3"/>
  <c r="P185" i="3"/>
  <c r="BI181" i="3"/>
  <c r="BH181" i="3"/>
  <c r="BG181" i="3"/>
  <c r="BF181" i="3"/>
  <c r="T181" i="3"/>
  <c r="R181" i="3"/>
  <c r="P181" i="3"/>
  <c r="BI176" i="3"/>
  <c r="BH176" i="3"/>
  <c r="BG176" i="3"/>
  <c r="BF176" i="3"/>
  <c r="T176" i="3"/>
  <c r="R176" i="3"/>
  <c r="P176" i="3"/>
  <c r="BI172" i="3"/>
  <c r="BH172" i="3"/>
  <c r="BG172" i="3"/>
  <c r="BF172" i="3"/>
  <c r="T172" i="3"/>
  <c r="R172" i="3"/>
  <c r="P172" i="3"/>
  <c r="BI168" i="3"/>
  <c r="BH168" i="3"/>
  <c r="BG168" i="3"/>
  <c r="BF168" i="3"/>
  <c r="T168" i="3"/>
  <c r="R168" i="3"/>
  <c r="P168" i="3"/>
  <c r="BI164" i="3"/>
  <c r="BH164" i="3"/>
  <c r="BG164" i="3"/>
  <c r="BF164" i="3"/>
  <c r="T164" i="3"/>
  <c r="R164" i="3"/>
  <c r="P164" i="3"/>
  <c r="BI162" i="3"/>
  <c r="BH162" i="3"/>
  <c r="BG162" i="3"/>
  <c r="BF162" i="3"/>
  <c r="T162" i="3"/>
  <c r="R162" i="3"/>
  <c r="P162" i="3"/>
  <c r="BI157" i="3"/>
  <c r="BH157" i="3"/>
  <c r="BG157" i="3"/>
  <c r="BF157" i="3"/>
  <c r="T157" i="3"/>
  <c r="R157" i="3"/>
  <c r="P157" i="3"/>
  <c r="BI153" i="3"/>
  <c r="BH153" i="3"/>
  <c r="BG153" i="3"/>
  <c r="BF153" i="3"/>
  <c r="T153" i="3"/>
  <c r="R153" i="3"/>
  <c r="P153" i="3"/>
  <c r="BI148" i="3"/>
  <c r="BH148" i="3"/>
  <c r="BG148" i="3"/>
  <c r="BF148" i="3"/>
  <c r="T148" i="3"/>
  <c r="R148" i="3"/>
  <c r="P148" i="3"/>
  <c r="BI144" i="3"/>
  <c r="BH144" i="3"/>
  <c r="BG144" i="3"/>
  <c r="BF144" i="3"/>
  <c r="T144" i="3"/>
  <c r="R144" i="3"/>
  <c r="P144" i="3"/>
  <c r="BI140" i="3"/>
  <c r="BH140" i="3"/>
  <c r="BG140" i="3"/>
  <c r="BF140" i="3"/>
  <c r="T140" i="3"/>
  <c r="R140" i="3"/>
  <c r="P140" i="3"/>
  <c r="BI138" i="3"/>
  <c r="BH138" i="3"/>
  <c r="BG138" i="3"/>
  <c r="BF138" i="3"/>
  <c r="T138" i="3"/>
  <c r="R138" i="3"/>
  <c r="P138" i="3"/>
  <c r="BI137" i="3"/>
  <c r="BH137" i="3"/>
  <c r="BG137" i="3"/>
  <c r="BF137" i="3"/>
  <c r="T137" i="3"/>
  <c r="R137" i="3"/>
  <c r="P137" i="3"/>
  <c r="BI136" i="3"/>
  <c r="BH136" i="3"/>
  <c r="BG136" i="3"/>
  <c r="BF136" i="3"/>
  <c r="T136" i="3"/>
  <c r="R136" i="3"/>
  <c r="P136" i="3"/>
  <c r="BI131" i="3"/>
  <c r="BH131" i="3"/>
  <c r="BG131" i="3"/>
  <c r="BF131" i="3"/>
  <c r="T131" i="3"/>
  <c r="R131" i="3"/>
  <c r="P131" i="3"/>
  <c r="BI129" i="3"/>
  <c r="BH129" i="3"/>
  <c r="BG129" i="3"/>
  <c r="BF129" i="3"/>
  <c r="T129" i="3"/>
  <c r="R129" i="3"/>
  <c r="P129" i="3"/>
  <c r="BI125" i="3"/>
  <c r="BH125" i="3"/>
  <c r="BG125" i="3"/>
  <c r="BF125" i="3"/>
  <c r="T125" i="3"/>
  <c r="R125" i="3"/>
  <c r="P125" i="3"/>
  <c r="J119" i="3"/>
  <c r="J118" i="3"/>
  <c r="F118" i="3"/>
  <c r="F116" i="3"/>
  <c r="E114" i="3"/>
  <c r="J92" i="3"/>
  <c r="J91" i="3"/>
  <c r="F91" i="3"/>
  <c r="F89" i="3"/>
  <c r="E87" i="3"/>
  <c r="J18" i="3"/>
  <c r="E18" i="3"/>
  <c r="F119" i="3"/>
  <c r="J17" i="3"/>
  <c r="J12" i="3"/>
  <c r="J89" i="3" s="1"/>
  <c r="E7" i="3"/>
  <c r="E112" i="3" s="1"/>
  <c r="J37" i="2"/>
  <c r="J36" i="2"/>
  <c r="AY95" i="1"/>
  <c r="J35" i="2"/>
  <c r="AX95" i="1"/>
  <c r="BI570" i="2"/>
  <c r="BH570" i="2"/>
  <c r="BG570" i="2"/>
  <c r="BF570" i="2"/>
  <c r="T570" i="2"/>
  <c r="T553" i="2"/>
  <c r="R570" i="2"/>
  <c r="P570" i="2"/>
  <c r="P553" i="2"/>
  <c r="BI554" i="2"/>
  <c r="BH554" i="2"/>
  <c r="BG554" i="2"/>
  <c r="BF554" i="2"/>
  <c r="T554" i="2"/>
  <c r="R554" i="2"/>
  <c r="R553" i="2" s="1"/>
  <c r="P554" i="2"/>
  <c r="BI552" i="2"/>
  <c r="BH552" i="2"/>
  <c r="BG552" i="2"/>
  <c r="BF552" i="2"/>
  <c r="T552" i="2"/>
  <c r="R552" i="2"/>
  <c r="P552" i="2"/>
  <c r="BI542" i="2"/>
  <c r="BH542" i="2"/>
  <c r="BG542" i="2"/>
  <c r="BF542" i="2"/>
  <c r="T542" i="2"/>
  <c r="R542" i="2"/>
  <c r="P542" i="2"/>
  <c r="BI538" i="2"/>
  <c r="BH538" i="2"/>
  <c r="BG538" i="2"/>
  <c r="BF538" i="2"/>
  <c r="T538" i="2"/>
  <c r="R538" i="2"/>
  <c r="P538" i="2"/>
  <c r="BI534" i="2"/>
  <c r="BH534" i="2"/>
  <c r="BG534" i="2"/>
  <c r="BF534" i="2"/>
  <c r="T534" i="2"/>
  <c r="R534" i="2"/>
  <c r="P534" i="2"/>
  <c r="BI532" i="2"/>
  <c r="BH532" i="2"/>
  <c r="BG532" i="2"/>
  <c r="BF532" i="2"/>
  <c r="T532" i="2"/>
  <c r="R532" i="2"/>
  <c r="P532" i="2"/>
  <c r="BI527" i="2"/>
  <c r="BH527" i="2"/>
  <c r="BG527" i="2"/>
  <c r="BF527" i="2"/>
  <c r="T527" i="2"/>
  <c r="R527" i="2"/>
  <c r="P527" i="2"/>
  <c r="BI517" i="2"/>
  <c r="BH517" i="2"/>
  <c r="BG517" i="2"/>
  <c r="BF517" i="2"/>
  <c r="T517" i="2"/>
  <c r="R517" i="2"/>
  <c r="P517" i="2"/>
  <c r="BI507" i="2"/>
  <c r="BH507" i="2"/>
  <c r="BG507" i="2"/>
  <c r="BF507" i="2"/>
  <c r="T507" i="2"/>
  <c r="R507" i="2"/>
  <c r="P507" i="2"/>
  <c r="BI497" i="2"/>
  <c r="BH497" i="2"/>
  <c r="BG497" i="2"/>
  <c r="BF497" i="2"/>
  <c r="T497" i="2"/>
  <c r="R497" i="2"/>
  <c r="P497" i="2"/>
  <c r="BI487" i="2"/>
  <c r="BH487" i="2"/>
  <c r="BG487" i="2"/>
  <c r="BF487" i="2"/>
  <c r="T487" i="2"/>
  <c r="R487" i="2"/>
  <c r="P487" i="2"/>
  <c r="BI477" i="2"/>
  <c r="BH477" i="2"/>
  <c r="BG477" i="2"/>
  <c r="BF477" i="2"/>
  <c r="T477" i="2"/>
  <c r="R477" i="2"/>
  <c r="P477" i="2"/>
  <c r="BI470" i="2"/>
  <c r="BH470" i="2"/>
  <c r="BG470" i="2"/>
  <c r="BF470" i="2"/>
  <c r="T470" i="2"/>
  <c r="R470" i="2"/>
  <c r="P470" i="2"/>
  <c r="BI468" i="2"/>
  <c r="BH468" i="2"/>
  <c r="BG468" i="2"/>
  <c r="BF468" i="2"/>
  <c r="T468" i="2"/>
  <c r="R468" i="2"/>
  <c r="P468" i="2"/>
  <c r="BI462" i="2"/>
  <c r="BH462" i="2"/>
  <c r="BG462" i="2"/>
  <c r="BF462" i="2"/>
  <c r="T462" i="2"/>
  <c r="R462" i="2"/>
  <c r="P462" i="2"/>
  <c r="BI458" i="2"/>
  <c r="BH458" i="2"/>
  <c r="BG458" i="2"/>
  <c r="BF458" i="2"/>
  <c r="T458" i="2"/>
  <c r="R458" i="2"/>
  <c r="P458" i="2"/>
  <c r="BI454" i="2"/>
  <c r="BH454" i="2"/>
  <c r="BG454" i="2"/>
  <c r="BF454" i="2"/>
  <c r="T454" i="2"/>
  <c r="R454" i="2"/>
  <c r="P454" i="2"/>
  <c r="BI452" i="2"/>
  <c r="BH452" i="2"/>
  <c r="BG452" i="2"/>
  <c r="BF452" i="2"/>
  <c r="T452" i="2"/>
  <c r="R452" i="2"/>
  <c r="P452" i="2"/>
  <c r="BI449" i="2"/>
  <c r="BH449" i="2"/>
  <c r="BG449" i="2"/>
  <c r="BF449" i="2"/>
  <c r="T449" i="2"/>
  <c r="R449" i="2"/>
  <c r="P449" i="2"/>
  <c r="BI442" i="2"/>
  <c r="BH442" i="2"/>
  <c r="BG442" i="2"/>
  <c r="BF442" i="2"/>
  <c r="T442" i="2"/>
  <c r="R442" i="2"/>
  <c r="P442" i="2"/>
  <c r="BI438" i="2"/>
  <c r="BH438" i="2"/>
  <c r="BG438" i="2"/>
  <c r="BF438" i="2"/>
  <c r="T438" i="2"/>
  <c r="R438" i="2"/>
  <c r="P438" i="2"/>
  <c r="BI431" i="2"/>
  <c r="BH431" i="2"/>
  <c r="BG431" i="2"/>
  <c r="BF431" i="2"/>
  <c r="T431" i="2"/>
  <c r="R431" i="2"/>
  <c r="P431" i="2"/>
  <c r="BI424" i="2"/>
  <c r="BH424" i="2"/>
  <c r="BG424" i="2"/>
  <c r="BF424" i="2"/>
  <c r="T424" i="2"/>
  <c r="R424" i="2"/>
  <c r="P424" i="2"/>
  <c r="BI417" i="2"/>
  <c r="BH417" i="2"/>
  <c r="BG417" i="2"/>
  <c r="BF417" i="2"/>
  <c r="T417" i="2"/>
  <c r="R417" i="2"/>
  <c r="P417" i="2"/>
  <c r="BI410" i="2"/>
  <c r="BH410" i="2"/>
  <c r="BG410" i="2"/>
  <c r="BF410" i="2"/>
  <c r="T410" i="2"/>
  <c r="R410" i="2"/>
  <c r="P410" i="2"/>
  <c r="BI406" i="2"/>
  <c r="BH406" i="2"/>
  <c r="BG406" i="2"/>
  <c r="BF406" i="2"/>
  <c r="T406" i="2"/>
  <c r="R406" i="2"/>
  <c r="P406" i="2"/>
  <c r="BI404" i="2"/>
  <c r="BH404" i="2"/>
  <c r="BG404" i="2"/>
  <c r="BF404" i="2"/>
  <c r="T404" i="2"/>
  <c r="R404" i="2"/>
  <c r="P404" i="2"/>
  <c r="BI397" i="2"/>
  <c r="BH397" i="2"/>
  <c r="BG397" i="2"/>
  <c r="BF397" i="2"/>
  <c r="T397" i="2"/>
  <c r="R397" i="2"/>
  <c r="P397" i="2"/>
  <c r="BI390" i="2"/>
  <c r="BH390" i="2"/>
  <c r="BG390" i="2"/>
  <c r="BF390" i="2"/>
  <c r="T390" i="2"/>
  <c r="R390" i="2"/>
  <c r="P390" i="2"/>
  <c r="BI385" i="2"/>
  <c r="BH385" i="2"/>
  <c r="BG385" i="2"/>
  <c r="BF385" i="2"/>
  <c r="T385" i="2"/>
  <c r="R385" i="2"/>
  <c r="P385" i="2"/>
  <c r="BI378" i="2"/>
  <c r="BH378" i="2"/>
  <c r="BG378" i="2"/>
  <c r="BF378" i="2"/>
  <c r="T378" i="2"/>
  <c r="R378" i="2"/>
  <c r="P378" i="2"/>
  <c r="BI374" i="2"/>
  <c r="BH374" i="2"/>
  <c r="BG374" i="2"/>
  <c r="BF374" i="2"/>
  <c r="T374" i="2"/>
  <c r="R374" i="2"/>
  <c r="P374" i="2"/>
  <c r="BI367" i="2"/>
  <c r="BH367" i="2"/>
  <c r="BG367" i="2"/>
  <c r="BF367" i="2"/>
  <c r="T367" i="2"/>
  <c r="R367" i="2"/>
  <c r="P367" i="2"/>
  <c r="BI360" i="2"/>
  <c r="BH360" i="2"/>
  <c r="BG360" i="2"/>
  <c r="BF360" i="2"/>
  <c r="T360" i="2"/>
  <c r="R360" i="2"/>
  <c r="P360" i="2"/>
  <c r="BI358" i="2"/>
  <c r="BH358" i="2"/>
  <c r="BG358" i="2"/>
  <c r="BF358" i="2"/>
  <c r="T358" i="2"/>
  <c r="R358" i="2"/>
  <c r="P358" i="2"/>
  <c r="BI354" i="2"/>
  <c r="BH354" i="2"/>
  <c r="BG354" i="2"/>
  <c r="BF354" i="2"/>
  <c r="T354" i="2"/>
  <c r="R354" i="2"/>
  <c r="P354" i="2"/>
  <c r="BI347" i="2"/>
  <c r="BH347" i="2"/>
  <c r="BG347" i="2"/>
  <c r="BF347" i="2"/>
  <c r="T347" i="2"/>
  <c r="R347" i="2"/>
  <c r="P347" i="2"/>
  <c r="BI343" i="2"/>
  <c r="BH343" i="2"/>
  <c r="BG343" i="2"/>
  <c r="BF343" i="2"/>
  <c r="T343" i="2"/>
  <c r="R343" i="2"/>
  <c r="P343" i="2"/>
  <c r="BI341" i="2"/>
  <c r="BH341" i="2"/>
  <c r="BG341" i="2"/>
  <c r="BF341" i="2"/>
  <c r="T341" i="2"/>
  <c r="R341" i="2"/>
  <c r="P341" i="2"/>
  <c r="BI337" i="2"/>
  <c r="BH337" i="2"/>
  <c r="BG337" i="2"/>
  <c r="BF337" i="2"/>
  <c r="T337" i="2"/>
  <c r="R337" i="2"/>
  <c r="P337" i="2"/>
  <c r="BI333" i="2"/>
  <c r="BH333" i="2"/>
  <c r="BG333" i="2"/>
  <c r="BF333" i="2"/>
  <c r="T333" i="2"/>
  <c r="R333" i="2"/>
  <c r="P333" i="2"/>
  <c r="BI332" i="2"/>
  <c r="BH332" i="2"/>
  <c r="BG332" i="2"/>
  <c r="BF332" i="2"/>
  <c r="T332" i="2"/>
  <c r="R332" i="2"/>
  <c r="P332" i="2"/>
  <c r="BI328" i="2"/>
  <c r="BH328" i="2"/>
  <c r="BG328" i="2"/>
  <c r="BF328" i="2"/>
  <c r="T328" i="2"/>
  <c r="R328" i="2"/>
  <c r="P328" i="2"/>
  <c r="BI327" i="2"/>
  <c r="BH327" i="2"/>
  <c r="BG327" i="2"/>
  <c r="BF327" i="2"/>
  <c r="T327" i="2"/>
  <c r="R327" i="2"/>
  <c r="P327" i="2"/>
  <c r="BI323" i="2"/>
  <c r="BH323" i="2"/>
  <c r="BG323" i="2"/>
  <c r="BF323" i="2"/>
  <c r="T323" i="2"/>
  <c r="R323" i="2"/>
  <c r="P323" i="2"/>
  <c r="BI321" i="2"/>
  <c r="BH321" i="2"/>
  <c r="BG321" i="2"/>
  <c r="BF321" i="2"/>
  <c r="T321" i="2"/>
  <c r="R321" i="2"/>
  <c r="P321" i="2"/>
  <c r="BI317" i="2"/>
  <c r="BH317" i="2"/>
  <c r="BG317" i="2"/>
  <c r="BF317" i="2"/>
  <c r="T317" i="2"/>
  <c r="R317" i="2"/>
  <c r="P317" i="2"/>
  <c r="BI313" i="2"/>
  <c r="BH313" i="2"/>
  <c r="BG313" i="2"/>
  <c r="BF313" i="2"/>
  <c r="T313" i="2"/>
  <c r="R313" i="2"/>
  <c r="P313" i="2"/>
  <c r="BI310" i="2"/>
  <c r="BH310" i="2"/>
  <c r="BG310" i="2"/>
  <c r="BF310" i="2"/>
  <c r="T310" i="2"/>
  <c r="R310" i="2"/>
  <c r="P310" i="2"/>
  <c r="BI306" i="2"/>
  <c r="BH306" i="2"/>
  <c r="BG306" i="2"/>
  <c r="BF306" i="2"/>
  <c r="T306" i="2"/>
  <c r="R306" i="2"/>
  <c r="P306" i="2"/>
  <c r="BI302" i="2"/>
  <c r="BH302" i="2"/>
  <c r="BG302" i="2"/>
  <c r="BF302" i="2"/>
  <c r="T302" i="2"/>
  <c r="R302" i="2"/>
  <c r="P302" i="2"/>
  <c r="BI300" i="2"/>
  <c r="BH300" i="2"/>
  <c r="BG300" i="2"/>
  <c r="BF300" i="2"/>
  <c r="T300" i="2"/>
  <c r="R300" i="2"/>
  <c r="P300" i="2"/>
  <c r="BI296" i="2"/>
  <c r="BH296" i="2"/>
  <c r="BG296" i="2"/>
  <c r="BF296" i="2"/>
  <c r="T296" i="2"/>
  <c r="R296" i="2"/>
  <c r="P296" i="2"/>
  <c r="BI289" i="2"/>
  <c r="BH289" i="2"/>
  <c r="BG289" i="2"/>
  <c r="BF289" i="2"/>
  <c r="T289" i="2"/>
  <c r="R289" i="2"/>
  <c r="P289" i="2"/>
  <c r="BI283" i="2"/>
  <c r="BH283" i="2"/>
  <c r="BG283" i="2"/>
  <c r="BF283" i="2"/>
  <c r="T283" i="2"/>
  <c r="R283" i="2"/>
  <c r="P283" i="2"/>
  <c r="BI280" i="2"/>
  <c r="BH280" i="2"/>
  <c r="BG280" i="2"/>
  <c r="BF280" i="2"/>
  <c r="T280" i="2"/>
  <c r="T279" i="2" s="1"/>
  <c r="R280" i="2"/>
  <c r="R279" i="2" s="1"/>
  <c r="P280" i="2"/>
  <c r="P279" i="2"/>
  <c r="BI278" i="2"/>
  <c r="BH278" i="2"/>
  <c r="BG278" i="2"/>
  <c r="BF278" i="2"/>
  <c r="T278" i="2"/>
  <c r="R278" i="2"/>
  <c r="P278" i="2"/>
  <c r="BI277" i="2"/>
  <c r="BH277" i="2"/>
  <c r="BG277" i="2"/>
  <c r="BF277" i="2"/>
  <c r="T277" i="2"/>
  <c r="R277" i="2"/>
  <c r="P277" i="2"/>
  <c r="BI273" i="2"/>
  <c r="BH273" i="2"/>
  <c r="BG273" i="2"/>
  <c r="BF273" i="2"/>
  <c r="T273" i="2"/>
  <c r="R273" i="2"/>
  <c r="P273" i="2"/>
  <c r="BI269" i="2"/>
  <c r="BH269" i="2"/>
  <c r="BG269" i="2"/>
  <c r="BF269" i="2"/>
  <c r="T269" i="2"/>
  <c r="R269" i="2"/>
  <c r="P269" i="2"/>
  <c r="BI267" i="2"/>
  <c r="BH267" i="2"/>
  <c r="BG267" i="2"/>
  <c r="BF267" i="2"/>
  <c r="T267" i="2"/>
  <c r="R267" i="2"/>
  <c r="P267" i="2"/>
  <c r="BI260" i="2"/>
  <c r="BH260" i="2"/>
  <c r="BG260" i="2"/>
  <c r="BF260" i="2"/>
  <c r="T260" i="2"/>
  <c r="R260" i="2"/>
  <c r="P260" i="2"/>
  <c r="BI259" i="2"/>
  <c r="BH259" i="2"/>
  <c r="BG259" i="2"/>
  <c r="BF259" i="2"/>
  <c r="T259" i="2"/>
  <c r="R259" i="2"/>
  <c r="P259" i="2"/>
  <c r="BI250" i="2"/>
  <c r="BH250" i="2"/>
  <c r="BG250" i="2"/>
  <c r="BF250" i="2"/>
  <c r="T250" i="2"/>
  <c r="R250" i="2"/>
  <c r="P250" i="2"/>
  <c r="BI248" i="2"/>
  <c r="BH248" i="2"/>
  <c r="BG248" i="2"/>
  <c r="BF248" i="2"/>
  <c r="T248" i="2"/>
  <c r="R248" i="2"/>
  <c r="P248" i="2"/>
  <c r="BI246" i="2"/>
  <c r="BH246" i="2"/>
  <c r="BG246" i="2"/>
  <c r="BF246" i="2"/>
  <c r="T246" i="2"/>
  <c r="R246" i="2"/>
  <c r="P246" i="2"/>
  <c r="BI237" i="2"/>
  <c r="BH237" i="2"/>
  <c r="BG237" i="2"/>
  <c r="BF237" i="2"/>
  <c r="T237" i="2"/>
  <c r="R237" i="2"/>
  <c r="P237" i="2"/>
  <c r="BI234" i="2"/>
  <c r="BH234" i="2"/>
  <c r="BG234" i="2"/>
  <c r="BF234" i="2"/>
  <c r="T234" i="2"/>
  <c r="T233" i="2"/>
  <c r="R234" i="2"/>
  <c r="R233" i="2"/>
  <c r="P234" i="2"/>
  <c r="P233" i="2" s="1"/>
  <c r="BI231" i="2"/>
  <c r="BH231" i="2"/>
  <c r="BG231" i="2"/>
  <c r="BF231" i="2"/>
  <c r="T231" i="2"/>
  <c r="R231" i="2"/>
  <c r="P231" i="2"/>
  <c r="BI230" i="2"/>
  <c r="BH230" i="2"/>
  <c r="BG230" i="2"/>
  <c r="BF230" i="2"/>
  <c r="T230" i="2"/>
  <c r="R230" i="2"/>
  <c r="P230" i="2"/>
  <c r="BI228" i="2"/>
  <c r="BH228" i="2"/>
  <c r="BG228" i="2"/>
  <c r="BF228" i="2"/>
  <c r="T228" i="2"/>
  <c r="R228" i="2"/>
  <c r="P228" i="2"/>
  <c r="BI227" i="2"/>
  <c r="BH227" i="2"/>
  <c r="BG227" i="2"/>
  <c r="BF227" i="2"/>
  <c r="T227" i="2"/>
  <c r="R227" i="2"/>
  <c r="P227" i="2"/>
  <c r="BI225" i="2"/>
  <c r="BH225" i="2"/>
  <c r="BG225" i="2"/>
  <c r="BF225" i="2"/>
  <c r="T225" i="2"/>
  <c r="R225" i="2"/>
  <c r="P225" i="2"/>
  <c r="BI224" i="2"/>
  <c r="BH224" i="2"/>
  <c r="BG224" i="2"/>
  <c r="BF224" i="2"/>
  <c r="T224" i="2"/>
  <c r="R224" i="2"/>
  <c r="P224" i="2"/>
  <c r="BI222" i="2"/>
  <c r="BH222" i="2"/>
  <c r="BG222" i="2"/>
  <c r="BF222" i="2"/>
  <c r="T222" i="2"/>
  <c r="R222" i="2"/>
  <c r="P222" i="2"/>
  <c r="BI221" i="2"/>
  <c r="BH221" i="2"/>
  <c r="BG221" i="2"/>
  <c r="BF221" i="2"/>
  <c r="T221" i="2"/>
  <c r="R221" i="2"/>
  <c r="P221" i="2"/>
  <c r="BI217" i="2"/>
  <c r="BH217" i="2"/>
  <c r="BG217" i="2"/>
  <c r="BF217" i="2"/>
  <c r="T217" i="2"/>
  <c r="R217" i="2"/>
  <c r="P217" i="2"/>
  <c r="BI214" i="2"/>
  <c r="BH214" i="2"/>
  <c r="BG214" i="2"/>
  <c r="BF214" i="2"/>
  <c r="T214" i="2"/>
  <c r="R214" i="2"/>
  <c r="P214" i="2"/>
  <c r="BI205" i="2"/>
  <c r="BH205" i="2"/>
  <c r="BG205" i="2"/>
  <c r="BF205" i="2"/>
  <c r="T205" i="2"/>
  <c r="R205" i="2"/>
  <c r="P205" i="2"/>
  <c r="BI201" i="2"/>
  <c r="BH201" i="2"/>
  <c r="BG201" i="2"/>
  <c r="BF201" i="2"/>
  <c r="T201" i="2"/>
  <c r="R201" i="2"/>
  <c r="P201" i="2"/>
  <c r="BI179" i="2"/>
  <c r="BH179" i="2"/>
  <c r="BG179" i="2"/>
  <c r="BF179" i="2"/>
  <c r="T179" i="2"/>
  <c r="R179" i="2"/>
  <c r="P179" i="2"/>
  <c r="BI161" i="2"/>
  <c r="BH161" i="2"/>
  <c r="BG161" i="2"/>
  <c r="BF161" i="2"/>
  <c r="T161" i="2"/>
  <c r="R161" i="2"/>
  <c r="P161" i="2"/>
  <c r="BI156" i="2"/>
  <c r="BH156" i="2"/>
  <c r="BG156" i="2"/>
  <c r="BF156" i="2"/>
  <c r="T156" i="2"/>
  <c r="R156" i="2"/>
  <c r="P156" i="2"/>
  <c r="BI149" i="2"/>
  <c r="BH149" i="2"/>
  <c r="BG149" i="2"/>
  <c r="BF149" i="2"/>
  <c r="T149" i="2"/>
  <c r="R149" i="2"/>
  <c r="P149" i="2"/>
  <c r="BI143" i="2"/>
  <c r="BH143" i="2"/>
  <c r="BG143" i="2"/>
  <c r="BF143" i="2"/>
  <c r="T143" i="2"/>
  <c r="R143" i="2"/>
  <c r="P143" i="2"/>
  <c r="BI142" i="2"/>
  <c r="BH142" i="2"/>
  <c r="BG142" i="2"/>
  <c r="BF142" i="2"/>
  <c r="T142" i="2"/>
  <c r="R142" i="2"/>
  <c r="P142" i="2"/>
  <c r="BI137" i="2"/>
  <c r="BH137" i="2"/>
  <c r="BG137" i="2"/>
  <c r="BF137" i="2"/>
  <c r="T137" i="2"/>
  <c r="R137" i="2"/>
  <c r="P137" i="2"/>
  <c r="BI134" i="2"/>
  <c r="BH134" i="2"/>
  <c r="BG134" i="2"/>
  <c r="BF134" i="2"/>
  <c r="T134" i="2"/>
  <c r="R134" i="2"/>
  <c r="P134" i="2"/>
  <c r="J128" i="2"/>
  <c r="J127" i="2"/>
  <c r="F127" i="2"/>
  <c r="F125" i="2"/>
  <c r="E123" i="2"/>
  <c r="J92" i="2"/>
  <c r="J91" i="2"/>
  <c r="F91" i="2"/>
  <c r="F89" i="2"/>
  <c r="E87" i="2"/>
  <c r="J18" i="2"/>
  <c r="E18" i="2"/>
  <c r="F128" i="2"/>
  <c r="J17" i="2"/>
  <c r="J12" i="2"/>
  <c r="J125" i="2" s="1"/>
  <c r="E7" i="2"/>
  <c r="E85" i="2"/>
  <c r="L90" i="1"/>
  <c r="AM90" i="1"/>
  <c r="AM89" i="1"/>
  <c r="L89" i="1"/>
  <c r="AM87" i="1"/>
  <c r="L87" i="1"/>
  <c r="L85" i="1"/>
  <c r="L84" i="1"/>
  <c r="J462" i="2"/>
  <c r="J374" i="2"/>
  <c r="J327" i="2"/>
  <c r="J283" i="2"/>
  <c r="J214" i="2"/>
  <c r="J134" i="2"/>
  <c r="J487" i="2"/>
  <c r="BK374" i="2"/>
  <c r="J260" i="2"/>
  <c r="BK134" i="2"/>
  <c r="J477" i="2"/>
  <c r="J333" i="2"/>
  <c r="BK269" i="2"/>
  <c r="BK230" i="2"/>
  <c r="BK462" i="2"/>
  <c r="BK417" i="2"/>
  <c r="BK354" i="2"/>
  <c r="BK317" i="2"/>
  <c r="J250" i="2"/>
  <c r="BK149" i="2"/>
  <c r="J517" i="2"/>
  <c r="BK431" i="2"/>
  <c r="BK390" i="2"/>
  <c r="BK321" i="2"/>
  <c r="BK234" i="2"/>
  <c r="J201" i="2"/>
  <c r="J532" i="2"/>
  <c r="BK438" i="2"/>
  <c r="BK296" i="2"/>
  <c r="BK222" i="2"/>
  <c r="J231" i="2"/>
  <c r="J172" i="3"/>
  <c r="BK168" i="3"/>
  <c r="J138" i="3"/>
  <c r="BK204" i="3"/>
  <c r="BK162" i="3"/>
  <c r="J137" i="3"/>
  <c r="J157" i="3"/>
  <c r="BK181" i="3"/>
  <c r="J129" i="3"/>
  <c r="BK210" i="4"/>
  <c r="J181" i="4"/>
  <c r="J133" i="4"/>
  <c r="J199" i="4"/>
  <c r="BK129" i="4"/>
  <c r="J163" i="4"/>
  <c r="J163" i="5"/>
  <c r="BK150" i="5"/>
  <c r="J160" i="5"/>
  <c r="BK137" i="5"/>
  <c r="BK165" i="5"/>
  <c r="BK149" i="5"/>
  <c r="J167" i="5"/>
  <c r="J144" i="5"/>
  <c r="J164" i="5"/>
  <c r="BK141" i="5"/>
  <c r="J129" i="5"/>
  <c r="BK126" i="5"/>
  <c r="BK145" i="5"/>
  <c r="J126" i="5"/>
  <c r="BK184" i="6"/>
  <c r="BK165" i="6"/>
  <c r="J140" i="6"/>
  <c r="J203" i="6"/>
  <c r="BK189" i="6"/>
  <c r="J159" i="6"/>
  <c r="J138" i="6"/>
  <c r="BK200" i="6"/>
  <c r="J189" i="6"/>
  <c r="BK179" i="6"/>
  <c r="J165" i="6"/>
  <c r="BK133" i="6"/>
  <c r="J174" i="6"/>
  <c r="J130" i="6"/>
  <c r="BK182" i="6"/>
  <c r="BK161" i="6"/>
  <c r="BK140" i="6"/>
  <c r="J162" i="6"/>
  <c r="BK130" i="6"/>
  <c r="BK133" i="7"/>
  <c r="BK128" i="7"/>
  <c r="J144" i="7"/>
  <c r="BK131" i="7"/>
  <c r="BK130" i="7"/>
  <c r="J129" i="7"/>
  <c r="J123" i="8"/>
  <c r="J538" i="2"/>
  <c r="J404" i="2"/>
  <c r="BK332" i="2"/>
  <c r="J300" i="2"/>
  <c r="J224" i="2"/>
  <c r="J137" i="2"/>
  <c r="BK507" i="2"/>
  <c r="J449" i="2"/>
  <c r="BK358" i="2"/>
  <c r="BK267" i="2"/>
  <c r="BK205" i="2"/>
  <c r="BK527" i="2"/>
  <c r="J385" i="2"/>
  <c r="BK278" i="2"/>
  <c r="BK156" i="2"/>
  <c r="J269" i="2"/>
  <c r="BK214" i="3"/>
  <c r="J197" i="3"/>
  <c r="J125" i="3"/>
  <c r="J144" i="3"/>
  <c r="J208" i="3"/>
  <c r="BK164" i="3"/>
  <c r="J136" i="3"/>
  <c r="BK172" i="3"/>
  <c r="BK197" i="3"/>
  <c r="BK137" i="3"/>
  <c r="BK148" i="4"/>
  <c r="BK199" i="4"/>
  <c r="J169" i="4"/>
  <c r="J143" i="4"/>
  <c r="J204" i="4"/>
  <c r="J135" i="4"/>
  <c r="BK181" i="4"/>
  <c r="BK137" i="4"/>
  <c r="BK161" i="5"/>
  <c r="J195" i="6"/>
  <c r="J182" i="6"/>
  <c r="J175" i="6"/>
  <c r="J161" i="6"/>
  <c r="BK208" i="6"/>
  <c r="J176" i="6"/>
  <c r="BK136" i="6"/>
  <c r="BK192" i="6"/>
  <c r="J173" i="6"/>
  <c r="J152" i="6"/>
  <c r="J168" i="6"/>
  <c r="J149" i="6"/>
  <c r="BK146" i="7"/>
  <c r="J139" i="7"/>
  <c r="BK137" i="7"/>
  <c r="J142" i="7"/>
  <c r="BK148" i="7"/>
  <c r="BK129" i="7"/>
  <c r="BK134" i="7"/>
  <c r="BK125" i="8"/>
  <c r="BK449" i="2"/>
  <c r="BK424" i="2"/>
  <c r="J358" i="2"/>
  <c r="BK310" i="2"/>
  <c r="J248" i="2"/>
  <c r="J142" i="2"/>
  <c r="BK497" i="2"/>
  <c r="J410" i="2"/>
  <c r="J354" i="2"/>
  <c r="BK250" i="2"/>
  <c r="BK137" i="2"/>
  <c r="BK517" i="2"/>
  <c r="J360" i="2"/>
  <c r="BK179" i="2"/>
  <c r="J454" i="2"/>
  <c r="BK406" i="2"/>
  <c r="J323" i="2"/>
  <c r="BK306" i="2"/>
  <c r="BK217" i="2"/>
  <c r="BK542" i="2"/>
  <c r="BK470" i="2"/>
  <c r="J341" i="2"/>
  <c r="J310" i="2"/>
  <c r="BK246" i="2"/>
  <c r="BK214" i="2"/>
  <c r="BK161" i="2"/>
  <c r="J470" i="2"/>
  <c r="BK333" i="2"/>
  <c r="BK277" i="2"/>
  <c r="BK225" i="2"/>
  <c r="BK289" i="2"/>
  <c r="BK221" i="2"/>
  <c r="J204" i="3"/>
  <c r="BK153" i="3"/>
  <c r="J153" i="3"/>
  <c r="BK210" i="3"/>
  <c r="J168" i="3"/>
  <c r="BK140" i="3"/>
  <c r="BK176" i="3"/>
  <c r="BK131" i="3"/>
  <c r="J162" i="3"/>
  <c r="BK155" i="4"/>
  <c r="BK202" i="4"/>
  <c r="J175" i="4"/>
  <c r="J148" i="4"/>
  <c r="BK207" i="4"/>
  <c r="BK169" i="4"/>
  <c r="BK166" i="4"/>
  <c r="J124" i="4"/>
  <c r="J155" i="5"/>
  <c r="J139" i="5"/>
  <c r="J150" i="5"/>
  <c r="J131" i="5"/>
  <c r="BK159" i="5"/>
  <c r="BK138" i="5"/>
  <c r="BK151" i="5"/>
  <c r="BK139" i="5"/>
  <c r="J151" i="5"/>
  <c r="BK163" i="5"/>
  <c r="BK136" i="5"/>
  <c r="BK125" i="5"/>
  <c r="J187" i="6"/>
  <c r="J169" i="6"/>
  <c r="BK148" i="6"/>
  <c r="J128" i="6"/>
  <c r="BK191" i="6"/>
  <c r="BK181" i="6"/>
  <c r="BK157" i="6"/>
  <c r="J131" i="6"/>
  <c r="J208" i="6"/>
  <c r="BK199" i="6"/>
  <c r="J190" i="6"/>
  <c r="J180" i="6"/>
  <c r="BK170" i="6"/>
  <c r="BK154" i="6"/>
  <c r="J194" i="6"/>
  <c r="J171" i="6"/>
  <c r="BK151" i="6"/>
  <c r="BK194" i="6"/>
  <c r="J178" i="6"/>
  <c r="BK162" i="6"/>
  <c r="BK128" i="6"/>
  <c r="J164" i="6"/>
  <c r="J146" i="6"/>
  <c r="J145" i="7"/>
  <c r="J143" i="7"/>
  <c r="J136" i="7"/>
  <c r="J148" i="7"/>
  <c r="BK136" i="7"/>
  <c r="J135" i="7"/>
  <c r="J137" i="7"/>
  <c r="BK122" i="7"/>
  <c r="BK127" i="8"/>
  <c r="BK570" i="2"/>
  <c r="J367" i="2"/>
  <c r="BK323" i="2"/>
  <c r="BK280" i="2"/>
  <c r="J161" i="2"/>
  <c r="J542" i="2"/>
  <c r="J431" i="2"/>
  <c r="J337" i="2"/>
  <c r="BK248" i="2"/>
  <c r="J534" i="2"/>
  <c r="BK385" i="2"/>
  <c r="J317" i="2"/>
  <c r="BK273" i="2"/>
  <c r="BK237" i="2"/>
  <c r="BK143" i="2"/>
  <c r="J452" i="2"/>
  <c r="BK378" i="2"/>
  <c r="BK341" i="2"/>
  <c r="J267" i="2"/>
  <c r="BK224" i="2"/>
  <c r="BK532" i="2"/>
  <c r="J458" i="2"/>
  <c r="BK404" i="2"/>
  <c r="BK360" i="2"/>
  <c r="J289" i="2"/>
  <c r="J227" i="2"/>
  <c r="BK538" i="2"/>
  <c r="BK452" i="2"/>
  <c r="BK327" i="2"/>
  <c r="J237" i="2"/>
  <c r="J527" i="2"/>
  <c r="BK283" i="2"/>
  <c r="J179" i="2"/>
  <c r="J193" i="3"/>
  <c r="BK125" i="3"/>
  <c r="BK148" i="3"/>
  <c r="J214" i="3"/>
  <c r="BK185" i="3"/>
  <c r="J148" i="3"/>
  <c r="J210" i="3"/>
  <c r="BK138" i="3"/>
  <c r="J164" i="3"/>
  <c r="J183" i="4"/>
  <c r="BK143" i="4"/>
  <c r="J191" i="4"/>
  <c r="J166" i="4"/>
  <c r="BK135" i="4"/>
  <c r="J202" i="4"/>
  <c r="J210" i="4"/>
  <c r="BK151" i="4"/>
  <c r="J152" i="5"/>
  <c r="BK171" i="5"/>
  <c r="J154" i="5"/>
  <c r="BK127" i="5"/>
  <c r="BK154" i="5"/>
  <c r="BK128" i="5"/>
  <c r="J147" i="5"/>
  <c r="J136" i="5"/>
  <c r="BK162" i="5"/>
  <c r="J140" i="5"/>
  <c r="BK148" i="5"/>
  <c r="BK164" i="5"/>
  <c r="J143" i="5"/>
  <c r="J127" i="5"/>
  <c r="BK177" i="6"/>
  <c r="J160" i="6"/>
  <c r="J136" i="6"/>
  <c r="BK201" i="6"/>
  <c r="BK185" i="6"/>
  <c r="J156" i="6"/>
  <c r="BK127" i="6"/>
  <c r="BK196" i="6"/>
  <c r="J184" i="6"/>
  <c r="BK178" i="6"/>
  <c r="J166" i="6"/>
  <c r="BK142" i="6"/>
  <c r="BK187" i="6"/>
  <c r="BK169" i="6"/>
  <c r="BK195" i="6"/>
  <c r="BK175" i="6"/>
  <c r="BK159" i="6"/>
  <c r="J179" i="6"/>
  <c r="J148" i="6"/>
  <c r="BK144" i="7"/>
  <c r="J138" i="7"/>
  <c r="BK124" i="7"/>
  <c r="J141" i="7"/>
  <c r="BK142" i="7"/>
  <c r="BK135" i="7"/>
  <c r="F37" i="8"/>
  <c r="BD101" i="1" s="1"/>
  <c r="J424" i="2"/>
  <c r="J217" i="2"/>
  <c r="BK302" i="2"/>
  <c r="J205" i="2"/>
  <c r="J202" i="3"/>
  <c r="J131" i="3"/>
  <c r="J140" i="3"/>
  <c r="BK193" i="3"/>
  <c r="BK157" i="3"/>
  <c r="BK208" i="3"/>
  <c r="BK136" i="3"/>
  <c r="J189" i="3"/>
  <c r="J160" i="4"/>
  <c r="J207" i="4"/>
  <c r="BK183" i="4"/>
  <c r="J151" i="4"/>
  <c r="BK124" i="4"/>
  <c r="BK187" i="4"/>
  <c r="BK191" i="4"/>
  <c r="BK133" i="4"/>
  <c r="BK157" i="5"/>
  <c r="J141" i="5"/>
  <c r="J158" i="5"/>
  <c r="BK134" i="5"/>
  <c r="J162" i="5"/>
  <c r="BK146" i="5"/>
  <c r="BK160" i="5"/>
  <c r="BK129" i="5"/>
  <c r="J146" i="5"/>
  <c r="BK131" i="5"/>
  <c r="J145" i="5"/>
  <c r="J149" i="5"/>
  <c r="J133" i="5"/>
  <c r="BK197" i="6"/>
  <c r="BK171" i="6"/>
  <c r="J144" i="6"/>
  <c r="BK125" i="6"/>
  <c r="J183" i="6"/>
  <c r="J154" i="6"/>
  <c r="J201" i="6"/>
  <c r="BK198" i="6"/>
  <c r="J185" i="6"/>
  <c r="J177" i="6"/>
  <c r="J163" i="6"/>
  <c r="J192" i="6"/>
  <c r="BK166" i="6"/>
  <c r="BK144" i="6"/>
  <c r="BK193" i="6"/>
  <c r="BK176" i="6"/>
  <c r="BK156" i="6"/>
  <c r="BK167" i="6"/>
  <c r="BK138" i="6"/>
  <c r="BK143" i="7"/>
  <c r="J122" i="7"/>
  <c r="BK145" i="7"/>
  <c r="BK126" i="7"/>
  <c r="BK140" i="7"/>
  <c r="J127" i="8"/>
  <c r="BK458" i="2"/>
  <c r="J417" i="2"/>
  <c r="J321" i="2"/>
  <c r="BK260" i="2"/>
  <c r="J156" i="2"/>
  <c r="AS94" i="1"/>
  <c r="J278" i="2"/>
  <c r="J570" i="2"/>
  <c r="BK468" i="2"/>
  <c r="J332" i="2"/>
  <c r="BK313" i="2"/>
  <c r="BK259" i="2"/>
  <c r="BK227" i="2"/>
  <c r="J442" i="2"/>
  <c r="BK367" i="2"/>
  <c r="BK328" i="2"/>
  <c r="J277" i="2"/>
  <c r="J225" i="2"/>
  <c r="J552" i="2"/>
  <c r="BK442" i="2"/>
  <c r="J397" i="2"/>
  <c r="BK337" i="2"/>
  <c r="J273" i="2"/>
  <c r="J221" i="2"/>
  <c r="BK552" i="2"/>
  <c r="BK454" i="2"/>
  <c r="J347" i="2"/>
  <c r="J246" i="2"/>
  <c r="BK142" i="2"/>
  <c r="J296" i="2"/>
  <c r="BK201" i="2"/>
  <c r="BK189" i="3"/>
  <c r="J181" i="3"/>
  <c r="BK129" i="3"/>
  <c r="J176" i="3"/>
  <c r="BK144" i="3"/>
  <c r="J185" i="3"/>
  <c r="BK202" i="3"/>
  <c r="BK204" i="4"/>
  <c r="J137" i="4"/>
  <c r="J187" i="4"/>
  <c r="BK163" i="4"/>
  <c r="J129" i="4"/>
  <c r="J195" i="4"/>
  <c r="BK195" i="4"/>
  <c r="J128" i="4"/>
  <c r="J156" i="5"/>
  <c r="BK147" i="5"/>
  <c r="BK140" i="5"/>
  <c r="J125" i="5"/>
  <c r="J159" i="5"/>
  <c r="BK144" i="5"/>
  <c r="J165" i="5"/>
  <c r="J142" i="5"/>
  <c r="J168" i="5"/>
  <c r="BK142" i="5"/>
  <c r="J157" i="5"/>
  <c r="J171" i="5"/>
  <c r="J148" i="5"/>
  <c r="BK203" i="6"/>
  <c r="BK174" i="6"/>
  <c r="BK152" i="6"/>
  <c r="J134" i="6"/>
  <c r="J196" i="6"/>
  <c r="BK168" i="6"/>
  <c r="J142" i="6"/>
  <c r="BK124" i="6"/>
  <c r="J197" i="6"/>
  <c r="BK183" i="6"/>
  <c r="BK172" i="6"/>
  <c r="J157" i="6"/>
  <c r="BK206" i="6"/>
  <c r="BK158" i="6"/>
  <c r="J124" i="6"/>
  <c r="J191" i="6"/>
  <c r="J170" i="6"/>
  <c r="BK146" i="6"/>
  <c r="BK160" i="6"/>
  <c r="J133" i="6"/>
  <c r="BK138" i="7"/>
  <c r="J124" i="7"/>
  <c r="J146" i="7"/>
  <c r="J134" i="7"/>
  <c r="J131" i="7"/>
  <c r="J133" i="7"/>
  <c r="J125" i="8"/>
  <c r="BK534" i="2"/>
  <c r="J406" i="2"/>
  <c r="BK347" i="2"/>
  <c r="J306" i="2"/>
  <c r="J222" i="2"/>
  <c r="BK554" i="2"/>
  <c r="J468" i="2"/>
  <c r="BK397" i="2"/>
  <c r="J328" i="2"/>
  <c r="J234" i="2"/>
  <c r="BK487" i="2"/>
  <c r="BK343" i="2"/>
  <c r="J280" i="2"/>
  <c r="BK231" i="2"/>
  <c r="J507" i="2"/>
  <c r="J438" i="2"/>
  <c r="J343" i="2"/>
  <c r="J313" i="2"/>
  <c r="BK228" i="2"/>
  <c r="J554" i="2"/>
  <c r="J497" i="2"/>
  <c r="BK410" i="2"/>
  <c r="J378" i="2"/>
  <c r="J302" i="2"/>
  <c r="J228" i="2"/>
  <c r="J143" i="2"/>
  <c r="BK477" i="2"/>
  <c r="J390" i="2"/>
  <c r="J259" i="2"/>
  <c r="J149" i="2"/>
  <c r="BK300" i="2"/>
  <c r="J230" i="2"/>
  <c r="F37" i="3"/>
  <c r="BK160" i="4"/>
  <c r="BK128" i="4"/>
  <c r="J155" i="4"/>
  <c r="BK175" i="4"/>
  <c r="BK167" i="5"/>
  <c r="J161" i="5"/>
  <c r="J138" i="5"/>
  <c r="BK168" i="5"/>
  <c r="BK152" i="5"/>
  <c r="BK133" i="5"/>
  <c r="BK155" i="5"/>
  <c r="J128" i="5"/>
  <c r="BK143" i="5"/>
  <c r="BK158" i="5"/>
  <c r="J137" i="5"/>
  <c r="BK156" i="5"/>
  <c r="J134" i="5"/>
  <c r="J198" i="6"/>
  <c r="BK173" i="6"/>
  <c r="BK149" i="6"/>
  <c r="BK131" i="6"/>
  <c r="J199" i="6"/>
  <c r="J172" i="6"/>
  <c r="J151" i="6"/>
  <c r="J206" i="6"/>
  <c r="J193" i="6"/>
  <c r="J181" i="6"/>
  <c r="J167" i="6"/>
  <c r="BK134" i="6"/>
  <c r="BK180" i="6"/>
  <c r="BK163" i="6"/>
  <c r="J200" i="6"/>
  <c r="BK190" i="6"/>
  <c r="BK164" i="6"/>
  <c r="J127" i="6"/>
  <c r="J158" i="6"/>
  <c r="J125" i="6"/>
  <c r="J130" i="7"/>
  <c r="J140" i="7"/>
  <c r="BK139" i="7"/>
  <c r="BK141" i="7"/>
  <c r="J128" i="7"/>
  <c r="J126" i="7"/>
  <c r="BK123" i="8"/>
  <c r="BK133" i="2" l="1"/>
  <c r="J133" i="2"/>
  <c r="J98" i="2" s="1"/>
  <c r="R160" i="2"/>
  <c r="BK220" i="2"/>
  <c r="J220" i="2"/>
  <c r="J101" i="2" s="1"/>
  <c r="T220" i="2"/>
  <c r="R282" i="2"/>
  <c r="R342" i="2"/>
  <c r="R469" i="2"/>
  <c r="P163" i="3"/>
  <c r="P142" i="3" s="1"/>
  <c r="R136" i="4"/>
  <c r="BK203" i="4"/>
  <c r="J203" i="4" s="1"/>
  <c r="J101" i="4" s="1"/>
  <c r="P124" i="5"/>
  <c r="R153" i="5"/>
  <c r="R133" i="2"/>
  <c r="BK200" i="2"/>
  <c r="J200" i="2" s="1"/>
  <c r="J100" i="2" s="1"/>
  <c r="T236" i="2"/>
  <c r="BK342" i="2"/>
  <c r="J342" i="2" s="1"/>
  <c r="J108" i="2" s="1"/>
  <c r="T469" i="2"/>
  <c r="BK163" i="3"/>
  <c r="J163" i="3" s="1"/>
  <c r="J102" i="3" s="1"/>
  <c r="BK136" i="4"/>
  <c r="J136" i="4"/>
  <c r="J99" i="4" s="1"/>
  <c r="R203" i="4"/>
  <c r="T124" i="5"/>
  <c r="BK166" i="5"/>
  <c r="J166" i="5" s="1"/>
  <c r="J101" i="5" s="1"/>
  <c r="P160" i="2"/>
  <c r="P200" i="2"/>
  <c r="R236" i="2"/>
  <c r="BK282" i="2"/>
  <c r="J282" i="2" s="1"/>
  <c r="J106" i="2" s="1"/>
  <c r="P301" i="2"/>
  <c r="T342" i="2"/>
  <c r="T405" i="2"/>
  <c r="T163" i="3"/>
  <c r="T142" i="3" s="1"/>
  <c r="P136" i="4"/>
  <c r="P203" i="4"/>
  <c r="P135" i="5"/>
  <c r="P166" i="5"/>
  <c r="T123" i="6"/>
  <c r="T122" i="6"/>
  <c r="T121" i="6" s="1"/>
  <c r="T133" i="2"/>
  <c r="T200" i="2"/>
  <c r="R220" i="2"/>
  <c r="P282" i="2"/>
  <c r="P342" i="2"/>
  <c r="R405" i="2"/>
  <c r="T124" i="3"/>
  <c r="T123" i="3" s="1"/>
  <c r="T135" i="3"/>
  <c r="P143" i="3"/>
  <c r="T123" i="4"/>
  <c r="T182" i="4"/>
  <c r="T122" i="4" s="1"/>
  <c r="T121" i="4" s="1"/>
  <c r="R135" i="5"/>
  <c r="R166" i="5"/>
  <c r="P123" i="6"/>
  <c r="P122" i="6"/>
  <c r="P121" i="6" s="1"/>
  <c r="AU99" i="1" s="1"/>
  <c r="BK121" i="7"/>
  <c r="J121" i="7"/>
  <c r="J98" i="7" s="1"/>
  <c r="BK160" i="2"/>
  <c r="J160" i="2" s="1"/>
  <c r="J99" i="2" s="1"/>
  <c r="R200" i="2"/>
  <c r="P236" i="2"/>
  <c r="T282" i="2"/>
  <c r="T301" i="2"/>
  <c r="P405" i="2"/>
  <c r="P469" i="2"/>
  <c r="R124" i="3"/>
  <c r="R135" i="3"/>
  <c r="T143" i="3"/>
  <c r="P123" i="4"/>
  <c r="P182" i="4"/>
  <c r="BK135" i="5"/>
  <c r="J135" i="5"/>
  <c r="J99" i="5" s="1"/>
  <c r="T153" i="5"/>
  <c r="R121" i="7"/>
  <c r="R120" i="7"/>
  <c r="R119" i="7" s="1"/>
  <c r="BK124" i="3"/>
  <c r="J124" i="3" s="1"/>
  <c r="J98" i="3" s="1"/>
  <c r="BK135" i="3"/>
  <c r="J135" i="3"/>
  <c r="J99" i="3" s="1"/>
  <c r="BK143" i="3"/>
  <c r="J143" i="3" s="1"/>
  <c r="J101" i="3" s="1"/>
  <c r="T136" i="4"/>
  <c r="T203" i="4"/>
  <c r="BK124" i="5"/>
  <c r="J124" i="5"/>
  <c r="J98" i="5" s="1"/>
  <c r="BK153" i="5"/>
  <c r="J153" i="5" s="1"/>
  <c r="J100" i="5" s="1"/>
  <c r="BK123" i="6"/>
  <c r="J123" i="6"/>
  <c r="J98" i="6" s="1"/>
  <c r="P133" i="2"/>
  <c r="P132" i="2" s="1"/>
  <c r="T160" i="2"/>
  <c r="P220" i="2"/>
  <c r="BK236" i="2"/>
  <c r="J236" i="2" s="1"/>
  <c r="J104" i="2" s="1"/>
  <c r="BK301" i="2"/>
  <c r="J301" i="2"/>
  <c r="J107" i="2" s="1"/>
  <c r="R301" i="2"/>
  <c r="BK405" i="2"/>
  <c r="J405" i="2"/>
  <c r="J109" i="2" s="1"/>
  <c r="BK469" i="2"/>
  <c r="J469" i="2" s="1"/>
  <c r="J110" i="2" s="1"/>
  <c r="R163" i="3"/>
  <c r="R123" i="4"/>
  <c r="R182" i="4"/>
  <c r="R124" i="5"/>
  <c r="P153" i="5"/>
  <c r="T121" i="7"/>
  <c r="T120" i="7" s="1"/>
  <c r="T119" i="7" s="1"/>
  <c r="P124" i="3"/>
  <c r="P123" i="3"/>
  <c r="P122" i="3" s="1"/>
  <c r="AU96" i="1" s="1"/>
  <c r="P135" i="3"/>
  <c r="R143" i="3"/>
  <c r="R142" i="3" s="1"/>
  <c r="BK123" i="4"/>
  <c r="J123" i="4" s="1"/>
  <c r="J98" i="4" s="1"/>
  <c r="BK182" i="4"/>
  <c r="J182" i="4"/>
  <c r="J100" i="4" s="1"/>
  <c r="T135" i="5"/>
  <c r="T123" i="5" s="1"/>
  <c r="T122" i="5" s="1"/>
  <c r="T166" i="5"/>
  <c r="R123" i="6"/>
  <c r="R122" i="6" s="1"/>
  <c r="R121" i="6" s="1"/>
  <c r="P121" i="7"/>
  <c r="P120" i="7"/>
  <c r="P119" i="7" s="1"/>
  <c r="AU100" i="1" s="1"/>
  <c r="BK233" i="2"/>
  <c r="J233" i="2"/>
  <c r="J102" i="2" s="1"/>
  <c r="BK279" i="2"/>
  <c r="J279" i="2" s="1"/>
  <c r="J105" i="2" s="1"/>
  <c r="BK553" i="2"/>
  <c r="J553" i="2"/>
  <c r="J111" i="2" s="1"/>
  <c r="BK170" i="5"/>
  <c r="J170" i="5" s="1"/>
  <c r="J102" i="5" s="1"/>
  <c r="BK205" i="6"/>
  <c r="J205" i="6"/>
  <c r="J100" i="6" s="1"/>
  <c r="BK207" i="6"/>
  <c r="J207" i="6" s="1"/>
  <c r="J101" i="6" s="1"/>
  <c r="BK147" i="7"/>
  <c r="J147" i="7"/>
  <c r="J99" i="7" s="1"/>
  <c r="BK122" i="8"/>
  <c r="J122" i="8" s="1"/>
  <c r="J98" i="8" s="1"/>
  <c r="BK124" i="8"/>
  <c r="J124" i="8"/>
  <c r="J99" i="8" s="1"/>
  <c r="BK126" i="8"/>
  <c r="J126" i="8" s="1"/>
  <c r="J100" i="8" s="1"/>
  <c r="F117" i="8"/>
  <c r="BE125" i="8"/>
  <c r="BE123" i="8"/>
  <c r="BE127" i="8"/>
  <c r="J89" i="8"/>
  <c r="BK120" i="7"/>
  <c r="J120" i="7" s="1"/>
  <c r="J97" i="7" s="1"/>
  <c r="E85" i="8"/>
  <c r="F92" i="7"/>
  <c r="BE130" i="7"/>
  <c r="BE126" i="7"/>
  <c r="BE129" i="7"/>
  <c r="BE136" i="7"/>
  <c r="BE139" i="7"/>
  <c r="BE146" i="7"/>
  <c r="BE122" i="7"/>
  <c r="BE124" i="7"/>
  <c r="BE137" i="7"/>
  <c r="BE138" i="7"/>
  <c r="BE140" i="7"/>
  <c r="BE143" i="7"/>
  <c r="E85" i="7"/>
  <c r="BE128" i="7"/>
  <c r="BE131" i="7"/>
  <c r="BE133" i="7"/>
  <c r="BE144" i="7"/>
  <c r="BE145" i="7"/>
  <c r="BK122" i="6"/>
  <c r="J122" i="6"/>
  <c r="J97" i="6" s="1"/>
  <c r="J113" i="7"/>
  <c r="BE134" i="7"/>
  <c r="BE135" i="7"/>
  <c r="BE141" i="7"/>
  <c r="BE142" i="7"/>
  <c r="BE148" i="7"/>
  <c r="J89" i="6"/>
  <c r="E111" i="6"/>
  <c r="BE128" i="6"/>
  <c r="BE134" i="6"/>
  <c r="BE136" i="6"/>
  <c r="BE144" i="6"/>
  <c r="BE152" i="6"/>
  <c r="BE154" i="6"/>
  <c r="BE156" i="6"/>
  <c r="BE174" i="6"/>
  <c r="BE175" i="6"/>
  <c r="F92" i="6"/>
  <c r="BE124" i="6"/>
  <c r="BE130" i="6"/>
  <c r="BE131" i="6"/>
  <c r="BE138" i="6"/>
  <c r="BE158" i="6"/>
  <c r="BE163" i="6"/>
  <c r="BE167" i="6"/>
  <c r="BE169" i="6"/>
  <c r="BE179" i="6"/>
  <c r="BE183" i="6"/>
  <c r="BE184" i="6"/>
  <c r="BE187" i="6"/>
  <c r="BE194" i="6"/>
  <c r="BE195" i="6"/>
  <c r="BE197" i="6"/>
  <c r="BE199" i="6"/>
  <c r="BE203" i="6"/>
  <c r="BE127" i="6"/>
  <c r="BE140" i="6"/>
  <c r="BE142" i="6"/>
  <c r="BE149" i="6"/>
  <c r="BE157" i="6"/>
  <c r="BE168" i="6"/>
  <c r="BE178" i="6"/>
  <c r="BE125" i="6"/>
  <c r="BE146" i="6"/>
  <c r="BE151" i="6"/>
  <c r="BE159" i="6"/>
  <c r="BE160" i="6"/>
  <c r="BE164" i="6"/>
  <c r="BE166" i="6"/>
  <c r="BE171" i="6"/>
  <c r="BE173" i="6"/>
  <c r="BE176" i="6"/>
  <c r="BE177" i="6"/>
  <c r="BE181" i="6"/>
  <c r="BE182" i="6"/>
  <c r="BE189" i="6"/>
  <c r="BE191" i="6"/>
  <c r="BE192" i="6"/>
  <c r="BE193" i="6"/>
  <c r="BE206" i="6"/>
  <c r="BE148" i="6"/>
  <c r="BE161" i="6"/>
  <c r="BE162" i="6"/>
  <c r="BE165" i="6"/>
  <c r="BE180" i="6"/>
  <c r="BE190" i="6"/>
  <c r="BE198" i="6"/>
  <c r="BE200" i="6"/>
  <c r="BE208" i="6"/>
  <c r="BE133" i="6"/>
  <c r="BE170" i="6"/>
  <c r="BE172" i="6"/>
  <c r="BE185" i="6"/>
  <c r="BE196" i="6"/>
  <c r="BE201" i="6"/>
  <c r="BE128" i="5"/>
  <c r="BE129" i="5"/>
  <c r="BE139" i="5"/>
  <c r="BE140" i="5"/>
  <c r="BE141" i="5"/>
  <c r="BE150" i="5"/>
  <c r="E85" i="5"/>
  <c r="J89" i="5"/>
  <c r="F119" i="5"/>
  <c r="BE131" i="5"/>
  <c r="BE133" i="5"/>
  <c r="BE142" i="5"/>
  <c r="BE143" i="5"/>
  <c r="BE152" i="5"/>
  <c r="BE156" i="5"/>
  <c r="BE161" i="5"/>
  <c r="BE138" i="5"/>
  <c r="BE147" i="5"/>
  <c r="BE159" i="5"/>
  <c r="BE160" i="5"/>
  <c r="BE163" i="5"/>
  <c r="BE167" i="5"/>
  <c r="BE125" i="5"/>
  <c r="BE126" i="5"/>
  <c r="BE127" i="5"/>
  <c r="BE134" i="5"/>
  <c r="BE154" i="5"/>
  <c r="BE158" i="5"/>
  <c r="BE171" i="5"/>
  <c r="BE136" i="5"/>
  <c r="BE137" i="5"/>
  <c r="BE148" i="5"/>
  <c r="BE164" i="5"/>
  <c r="BK122" i="4"/>
  <c r="J122" i="4"/>
  <c r="J97" i="4" s="1"/>
  <c r="BE144" i="5"/>
  <c r="BE149" i="5"/>
  <c r="BE157" i="5"/>
  <c r="BE168" i="5"/>
  <c r="BE145" i="5"/>
  <c r="BE146" i="5"/>
  <c r="BE151" i="5"/>
  <c r="BE155" i="5"/>
  <c r="BE162" i="5"/>
  <c r="BE165" i="5"/>
  <c r="E85" i="4"/>
  <c r="BE124" i="4"/>
  <c r="BE183" i="4"/>
  <c r="BE199" i="4"/>
  <c r="F118" i="4"/>
  <c r="BE128" i="4"/>
  <c r="BE137" i="4"/>
  <c r="BE148" i="4"/>
  <c r="BE175" i="4"/>
  <c r="BE191" i="4"/>
  <c r="J89" i="4"/>
  <c r="BE129" i="4"/>
  <c r="BE133" i="4"/>
  <c r="BE135" i="4"/>
  <c r="BE143" i="4"/>
  <c r="BE155" i="4"/>
  <c r="BE160" i="4"/>
  <c r="BE163" i="4"/>
  <c r="BE166" i="4"/>
  <c r="BE187" i="4"/>
  <c r="BE204" i="4"/>
  <c r="BE207" i="4"/>
  <c r="BE151" i="4"/>
  <c r="BE169" i="4"/>
  <c r="BE181" i="4"/>
  <c r="BE195" i="4"/>
  <c r="BE202" i="4"/>
  <c r="BE210" i="4"/>
  <c r="J116" i="3"/>
  <c r="BE125" i="3"/>
  <c r="BE136" i="3"/>
  <c r="BE140" i="3"/>
  <c r="BE148" i="3"/>
  <c r="BE176" i="3"/>
  <c r="BE193" i="3"/>
  <c r="E85" i="3"/>
  <c r="BE137" i="3"/>
  <c r="BE168" i="3"/>
  <c r="BE204" i="3"/>
  <c r="BE129" i="3"/>
  <c r="BE144" i="3"/>
  <c r="BE157" i="3"/>
  <c r="BE189" i="3"/>
  <c r="BE202" i="3"/>
  <c r="BE208" i="3"/>
  <c r="BE210" i="3"/>
  <c r="F92" i="3"/>
  <c r="BE131" i="3"/>
  <c r="BE162" i="3"/>
  <c r="BE164" i="3"/>
  <c r="BE172" i="3"/>
  <c r="BE197" i="3"/>
  <c r="BE138" i="3"/>
  <c r="BE153" i="3"/>
  <c r="BE181" i="3"/>
  <c r="BE185" i="3"/>
  <c r="BE214" i="3"/>
  <c r="BD96" i="1"/>
  <c r="E121" i="2"/>
  <c r="BE222" i="2"/>
  <c r="BE227" i="2"/>
  <c r="BE250" i="2"/>
  <c r="F92" i="2"/>
  <c r="BE161" i="2"/>
  <c r="BE224" i="2"/>
  <c r="BE323" i="2"/>
  <c r="BE332" i="2"/>
  <c r="BE343" i="2"/>
  <c r="BE431" i="2"/>
  <c r="BE149" i="2"/>
  <c r="BE156" i="2"/>
  <c r="BE179" i="2"/>
  <c r="BE237" i="2"/>
  <c r="BE269" i="2"/>
  <c r="BE273" i="2"/>
  <c r="BE313" i="2"/>
  <c r="BE317" i="2"/>
  <c r="BE333" i="2"/>
  <c r="BE358" i="2"/>
  <c r="BE385" i="2"/>
  <c r="BE406" i="2"/>
  <c r="BE417" i="2"/>
  <c r="BE424" i="2"/>
  <c r="BE438" i="2"/>
  <c r="BE468" i="2"/>
  <c r="BE477" i="2"/>
  <c r="BE487" i="2"/>
  <c r="BE507" i="2"/>
  <c r="BE534" i="2"/>
  <c r="BE570" i="2"/>
  <c r="BE137" i="2"/>
  <c r="BE142" i="2"/>
  <c r="BE143" i="2"/>
  <c r="BE221" i="2"/>
  <c r="BE231" i="2"/>
  <c r="BE234" i="2"/>
  <c r="BE248" i="2"/>
  <c r="BE259" i="2"/>
  <c r="BE260" i="2"/>
  <c r="BE280" i="2"/>
  <c r="BE283" i="2"/>
  <c r="BE302" i="2"/>
  <c r="BE321" i="2"/>
  <c r="BE327" i="2"/>
  <c r="BE337" i="2"/>
  <c r="BE347" i="2"/>
  <c r="BE360" i="2"/>
  <c r="BE404" i="2"/>
  <c r="BE410" i="2"/>
  <c r="BE449" i="2"/>
  <c r="BE527" i="2"/>
  <c r="J89" i="2"/>
  <c r="BE134" i="2"/>
  <c r="BE225" i="2"/>
  <c r="BE267" i="2"/>
  <c r="BE277" i="2"/>
  <c r="BE289" i="2"/>
  <c r="BE296" i="2"/>
  <c r="BE300" i="2"/>
  <c r="BE310" i="2"/>
  <c r="BE341" i="2"/>
  <c r="BE374" i="2"/>
  <c r="BE378" i="2"/>
  <c r="BE470" i="2"/>
  <c r="BE532" i="2"/>
  <c r="BE542" i="2"/>
  <c r="BE554" i="2"/>
  <c r="BE214" i="2"/>
  <c r="BE217" i="2"/>
  <c r="BE228" i="2"/>
  <c r="BE246" i="2"/>
  <c r="BE306" i="2"/>
  <c r="BE367" i="2"/>
  <c r="BE390" i="2"/>
  <c r="BE458" i="2"/>
  <c r="BE462" i="2"/>
  <c r="BE517" i="2"/>
  <c r="BE538" i="2"/>
  <c r="BE201" i="2"/>
  <c r="BE205" i="2"/>
  <c r="BE230" i="2"/>
  <c r="BE278" i="2"/>
  <c r="BE328" i="2"/>
  <c r="BE354" i="2"/>
  <c r="BE397" i="2"/>
  <c r="BE442" i="2"/>
  <c r="BE452" i="2"/>
  <c r="BE454" i="2"/>
  <c r="BE497" i="2"/>
  <c r="BE552" i="2"/>
  <c r="F36" i="2"/>
  <c r="BC95" i="1"/>
  <c r="F37" i="6"/>
  <c r="BD99" i="1"/>
  <c r="J34" i="2"/>
  <c r="AW95" i="1"/>
  <c r="F34" i="6"/>
  <c r="BA99" i="1" s="1"/>
  <c r="F37" i="2"/>
  <c r="BD95" i="1"/>
  <c r="J34" i="6"/>
  <c r="AW99" i="1" s="1"/>
  <c r="F34" i="2"/>
  <c r="BA95" i="1"/>
  <c r="F36" i="6"/>
  <c r="BC99" i="1" s="1"/>
  <c r="J34" i="3"/>
  <c r="AW96" i="1"/>
  <c r="F35" i="4"/>
  <c r="BB97" i="1" s="1"/>
  <c r="J34" i="4"/>
  <c r="AW97" i="1"/>
  <c r="F34" i="5"/>
  <c r="BA98" i="1" s="1"/>
  <c r="F36" i="5"/>
  <c r="BC98" i="1"/>
  <c r="F34" i="7"/>
  <c r="BA100" i="1" s="1"/>
  <c r="J34" i="7"/>
  <c r="AW100" i="1"/>
  <c r="F36" i="8"/>
  <c r="BC101" i="1" s="1"/>
  <c r="J34" i="8"/>
  <c r="AW101" i="1"/>
  <c r="F35" i="3"/>
  <c r="BB96" i="1" s="1"/>
  <c r="F34" i="3"/>
  <c r="BA96" i="1"/>
  <c r="F36" i="4"/>
  <c r="BC97" i="1" s="1"/>
  <c r="F35" i="5"/>
  <c r="BB98" i="1"/>
  <c r="F37" i="5"/>
  <c r="BD98" i="1" s="1"/>
  <c r="F35" i="7"/>
  <c r="BB100" i="1"/>
  <c r="F35" i="8"/>
  <c r="BB101" i="1" s="1"/>
  <c r="F34" i="8"/>
  <c r="BA101" i="1"/>
  <c r="F36" i="3"/>
  <c r="BC96" i="1" s="1"/>
  <c r="F34" i="4"/>
  <c r="BA97" i="1"/>
  <c r="F37" i="4"/>
  <c r="BD97" i="1" s="1"/>
  <c r="J34" i="5"/>
  <c r="AW98" i="1"/>
  <c r="F35" i="6"/>
  <c r="BB99" i="1" s="1"/>
  <c r="F35" i="2"/>
  <c r="BB95" i="1"/>
  <c r="F37" i="7"/>
  <c r="BD100" i="1" s="1"/>
  <c r="F36" i="7"/>
  <c r="BC100" i="1"/>
  <c r="BK235" i="2" l="1"/>
  <c r="J235" i="2" s="1"/>
  <c r="J103" i="2" s="1"/>
  <c r="BK132" i="2"/>
  <c r="J132" i="2" s="1"/>
  <c r="J97" i="2" s="1"/>
  <c r="BK142" i="3"/>
  <c r="J142" i="3" s="1"/>
  <c r="J100" i="3" s="1"/>
  <c r="BK123" i="5"/>
  <c r="J123" i="5" s="1"/>
  <c r="J97" i="5" s="1"/>
  <c r="P235" i="2"/>
  <c r="P131" i="2"/>
  <c r="AU95" i="1" s="1"/>
  <c r="T132" i="2"/>
  <c r="R235" i="2"/>
  <c r="R132" i="2"/>
  <c r="T235" i="2"/>
  <c r="R123" i="3"/>
  <c r="R122" i="3" s="1"/>
  <c r="P123" i="5"/>
  <c r="P122" i="5" s="1"/>
  <c r="AU98" i="1" s="1"/>
  <c r="R123" i="5"/>
  <c r="R122" i="5"/>
  <c r="T122" i="3"/>
  <c r="P122" i="4"/>
  <c r="P121" i="4" s="1"/>
  <c r="AU97" i="1" s="1"/>
  <c r="R122" i="4"/>
  <c r="R121" i="4"/>
  <c r="BK123" i="3"/>
  <c r="J123" i="3"/>
  <c r="J97" i="3" s="1"/>
  <c r="BK204" i="6"/>
  <c r="J204" i="6" s="1"/>
  <c r="J99" i="6" s="1"/>
  <c r="BK121" i="8"/>
  <c r="BK120" i="8"/>
  <c r="J120" i="8" s="1"/>
  <c r="J96" i="8" s="1"/>
  <c r="BK119" i="7"/>
  <c r="J119" i="7"/>
  <c r="BK122" i="5"/>
  <c r="J122" i="5" s="1"/>
  <c r="J30" i="5" s="1"/>
  <c r="AG98" i="1" s="1"/>
  <c r="BK121" i="4"/>
  <c r="J121" i="4" s="1"/>
  <c r="J96" i="4" s="1"/>
  <c r="BK122" i="3"/>
  <c r="J122" i="3"/>
  <c r="F33" i="4"/>
  <c r="AZ97" i="1" s="1"/>
  <c r="J33" i="7"/>
  <c r="AV100" i="1" s="1"/>
  <c r="AT100" i="1" s="1"/>
  <c r="J33" i="3"/>
  <c r="AV96" i="1"/>
  <c r="AT96" i="1" s="1"/>
  <c r="F33" i="5"/>
  <c r="AZ98" i="1" s="1"/>
  <c r="J30" i="7"/>
  <c r="AG100" i="1" s="1"/>
  <c r="BD94" i="1"/>
  <c r="W33" i="1" s="1"/>
  <c r="J33" i="8"/>
  <c r="AV101" i="1" s="1"/>
  <c r="AT101" i="1" s="1"/>
  <c r="F33" i="2"/>
  <c r="AZ95" i="1"/>
  <c r="J30" i="3"/>
  <c r="AG96" i="1"/>
  <c r="J33" i="5"/>
  <c r="AV98" i="1"/>
  <c r="AT98" i="1" s="1"/>
  <c r="J33" i="6"/>
  <c r="AV99" i="1" s="1"/>
  <c r="AT99" i="1" s="1"/>
  <c r="F33" i="3"/>
  <c r="AZ96" i="1"/>
  <c r="F33" i="7"/>
  <c r="AZ100" i="1"/>
  <c r="BA94" i="1"/>
  <c r="AW94" i="1"/>
  <c r="AK30" i="1"/>
  <c r="J33" i="4"/>
  <c r="AV97" i="1" s="1"/>
  <c r="AT97" i="1" s="1"/>
  <c r="F33" i="8"/>
  <c r="AZ101" i="1"/>
  <c r="BC94" i="1"/>
  <c r="W32" i="1"/>
  <c r="BB94" i="1"/>
  <c r="W31" i="1"/>
  <c r="J33" i="2"/>
  <c r="AV95" i="1"/>
  <c r="AT95" i="1"/>
  <c r="F33" i="6"/>
  <c r="AZ99" i="1" s="1"/>
  <c r="BK131" i="2" l="1"/>
  <c r="J131" i="2" s="1"/>
  <c r="J96" i="2" s="1"/>
  <c r="BK121" i="6"/>
  <c r="J121" i="6" s="1"/>
  <c r="J96" i="6" s="1"/>
  <c r="R131" i="2"/>
  <c r="T131" i="2"/>
  <c r="J121" i="8"/>
  <c r="J97" i="8"/>
  <c r="AN100" i="1"/>
  <c r="J96" i="7"/>
  <c r="J39" i="7"/>
  <c r="AN98" i="1"/>
  <c r="J96" i="5"/>
  <c r="J39" i="5"/>
  <c r="AN96" i="1"/>
  <c r="J96" i="3"/>
  <c r="J39" i="3"/>
  <c r="AU94" i="1"/>
  <c r="W30" i="1"/>
  <c r="J30" i="8"/>
  <c r="AG101" i="1" s="1"/>
  <c r="J30" i="6"/>
  <c r="AG99" i="1"/>
  <c r="AN99" i="1"/>
  <c r="AY94" i="1"/>
  <c r="J30" i="4"/>
  <c r="AG97" i="1"/>
  <c r="AN97" i="1"/>
  <c r="AZ94" i="1"/>
  <c r="W29" i="1"/>
  <c r="J30" i="2"/>
  <c r="AG95" i="1"/>
  <c r="AX94" i="1"/>
  <c r="J39" i="8" l="1"/>
  <c r="J39" i="6"/>
  <c r="J39" i="4"/>
  <c r="J39" i="2"/>
  <c r="AN95" i="1"/>
  <c r="AN101" i="1"/>
  <c r="AG94" i="1"/>
  <c r="AK26" i="1"/>
  <c r="AK35" i="1" s="1"/>
  <c r="AV94" i="1"/>
  <c r="AK29" i="1"/>
  <c r="AT94" i="1" l="1"/>
  <c r="AN94" i="1" l="1"/>
</calcChain>
</file>

<file path=xl/sharedStrings.xml><?xml version="1.0" encoding="utf-8"?>
<sst xmlns="http://schemas.openxmlformats.org/spreadsheetml/2006/main" count="9191" uniqueCount="1316">
  <si>
    <t>Export Komplet</t>
  </si>
  <si>
    <t/>
  </si>
  <si>
    <t>2.0</t>
  </si>
  <si>
    <t>ZAMOK</t>
  </si>
  <si>
    <t>False</t>
  </si>
  <si>
    <t>{4422a5bd-f038-42d9-a73b-4f15cf00cde3}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</si>
  <si>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</si>
  <si>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</si>
  <si>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</si>
  <si>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</si>
  <si>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</si>
  <si>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</si>
  <si>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</si>
  <si>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</si>
  <si>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25003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</si>
  <si>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</si>
  <si>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</si>
  <si>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Stavební úpravy v podkroví MŠ Radonice č.p.185</t>
  </si>
  <si>
    <t>KSO:</t>
  </si>
  <si>
    <t>801 31 14</t>
  </si>
  <si>
    <t>CC-CZ:</t>
  </si>
  <si>
    <t>1263</t>
  </si>
  <si>
    <t>Místo:</t>
  </si>
  <si>
    <t>Radonice</t>
  </si>
  <si>
    <t>Datum:</t>
  </si>
  <si>
    <t>21. 1. 2025</t>
  </si>
  <si>
    <t>Zadavatel:</t>
  </si>
  <si>
    <t>IČ:</t>
  </si>
  <si>
    <t>Obec Radonice, Na Skále 185, 25073 Radonice</t>
  </si>
  <si>
    <t>DIČ:</t>
  </si>
  <si>
    <t>Uchazeč:</t>
  </si>
  <si>
    <t>Vyplň údaj</t>
  </si>
  <si>
    <t>Projektant:</t>
  </si>
  <si>
    <t>Ing. Aleš Moudrý</t>
  </si>
  <si>
    <t>True</t>
  </si>
  <si>
    <t>Zpracovatel:</t>
  </si>
  <si>
    <t>Ing. Václav Výmola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</si>
  <si>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</si>
  <si>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</si>
  <si>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</si>
  <si>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</si>
  <si>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</si>
  <si>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</si>
  <si>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</si>
  <si>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</si>
  <si>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</si>
  <si>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</si>
  <si>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</si>
  <si>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</si>
  <si>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</si>
  <si>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</si>
  <si>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</si>
  <si>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</si>
  <si>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</si>
  <si>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</si>
  <si>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</si>
  <si>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</si>
  <si>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</si>
  <si>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</si>
  <si>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</si>
  <si>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</si>
  <si>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</si>
  <si>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</si>
  <si>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</si>
  <si>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</si>
  <si>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</si>
  <si>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</si>
  <si>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</si>
  <si>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</si>
  <si>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</si>
  <si>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</si>
  <si>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</si>
  <si>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</si>
  <si>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</si>
  <si>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</si>
  <si>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</si>
  <si>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</si>
  <si>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</si>
  <si>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</si>
  <si>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</si>
  <si>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</si>
  <si>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</si>
  <si>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</si>
  <si>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01</t>
  </si>
  <si>
    <t>SO 01 stavební úpravy</t>
  </si>
  <si>
    <t>STA</t>
  </si>
  <si>
    <t>1</t>
  </si>
  <si>
    <t>{571114eb-a070-4ca8-aa43-1c0c1817516c}</t>
  </si>
  <si>
    <t>2</t>
  </si>
  <si>
    <t>02</t>
  </si>
  <si>
    <t>SO 02 oprava střechy</t>
  </si>
  <si>
    <t>{01612e06-caf5-4833-a772-ebe224a2e52e}</t>
  </si>
  <si>
    <t>03</t>
  </si>
  <si>
    <t>SO03 ZTI</t>
  </si>
  <si>
    <t>{cd50696b-fd29-4ae7-937c-c22d81d16264}</t>
  </si>
  <si>
    <t>04</t>
  </si>
  <si>
    <t>SO 04 ÚT</t>
  </si>
  <si>
    <t>{acb133cf-2c14-43aa-8235-6b2f5f5eb993}</t>
  </si>
  <si>
    <t>05</t>
  </si>
  <si>
    <t>SO 05 elektroinstalace</t>
  </si>
  <si>
    <t>{c70aed45-022c-4ae7-9fed-7413893032c0}</t>
  </si>
  <si>
    <t>06</t>
  </si>
  <si>
    <t>SO 06 slaboproud</t>
  </si>
  <si>
    <t>{4186edea-e832-4b6d-883e-321d78b50170}</t>
  </si>
  <si>
    <t>07</t>
  </si>
  <si>
    <t>VRN</t>
  </si>
  <si>
    <t>{ee2876f5-218e-423e-9799-2bcb0c6edae6}</t>
  </si>
  <si>
    <t>př100_1</t>
  </si>
  <si>
    <t>14,95</t>
  </si>
  <si>
    <t>př100_2</t>
  </si>
  <si>
    <t>50,96</t>
  </si>
  <si>
    <t>KRYCÍ LIST SOUPISU PRACÍ</t>
  </si>
  <si>
    <t>př125</t>
  </si>
  <si>
    <t>115,36</t>
  </si>
  <si>
    <t>příčky</t>
  </si>
  <si>
    <t>311,58</t>
  </si>
  <si>
    <t>pvc</t>
  </si>
  <si>
    <t>183,9</t>
  </si>
  <si>
    <t>dl</t>
  </si>
  <si>
    <t>41,6</t>
  </si>
  <si>
    <t>Objekt:</t>
  </si>
  <si>
    <t>sad1</t>
  </si>
  <si>
    <t>219,136</t>
  </si>
  <si>
    <t>01 - SO 01 stavební úpravy</t>
  </si>
  <si>
    <t>sokl</t>
  </si>
  <si>
    <t>124,24</t>
  </si>
  <si>
    <t>ob</t>
  </si>
  <si>
    <t>81,031</t>
  </si>
  <si>
    <t>malba</t>
  </si>
  <si>
    <t>347,59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</si>
  <si>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</si>
  <si>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</si>
  <si>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</si>
  <si>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</si>
  <si>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</si>
  <si>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</si>
  <si>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3 - Svislé a kompletní konstrukce</t>
  </si>
  <si>
    <t xml:space="preserve">    6 - Úpravy povrchů, podlahy a osazování výplní</t>
  </si>
  <si>
    <t xml:space="preserve">    9 - Ostatní konstrukce a práce, bourání</t>
  </si>
  <si>
    <t xml:space="preserve">    997 - Doprava suti a vybouraných hmot</t>
  </si>
  <si>
    <t xml:space="preserve">    998 - Přesun hmot</t>
  </si>
  <si>
    <t>PSV - Práce a dodávky PSV</t>
  </si>
  <si>
    <t xml:space="preserve">    713 - Izolace tepelné</t>
  </si>
  <si>
    <t xml:space="preserve">    741 - Elektroinstalace - silnoproud</t>
  </si>
  <si>
    <t xml:space="preserve">    763 - Konstrukce suché výstavby</t>
  </si>
  <si>
    <t xml:space="preserve">    766 - Konstrukce truhlářské</t>
  </si>
  <si>
    <t xml:space="preserve">    771 - Podlahy z dlaždic</t>
  </si>
  <si>
    <t xml:space="preserve">    776 - Podlahy povlakové</t>
  </si>
  <si>
    <t xml:space="preserve">    781 - Dokončovací práce - obklady</t>
  </si>
  <si>
    <t xml:space="preserve">    784 - Dokončovací práce - malby a tapety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</si>
  <si>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</si>
  <si>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</si>
  <si>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</si>
  <si>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</si>
  <si>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</si>
  <si>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</si>
  <si>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</si>
  <si>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</si>
  <si>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</si>
  <si>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</si>
  <si>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</si>
  <si>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</si>
  <si>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</si>
  <si>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</si>
  <si>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</si>
  <si>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</si>
  <si>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3</t>
  </si>
  <si>
    <t>Svislé a kompletní konstrukce</t>
  </si>
  <si>
    <t>K</t>
  </si>
  <si>
    <t>317168022</t>
  </si>
  <si>
    <t>Překlad keramický plochý š 145 mm dl 1250 mm</t>
  </si>
  <si>
    <t>kus</t>
  </si>
  <si>
    <t>4</t>
  </si>
  <si>
    <t>43037835</t>
  </si>
  <si>
    <t>VV</t>
  </si>
  <si>
    <t>"P8" 8</t>
  </si>
  <si>
    <t>Součet</t>
  </si>
  <si>
    <t>337173111</t>
  </si>
  <si>
    <t>Montáž ocelových kcí - statické zabezpečení krovu</t>
  </si>
  <si>
    <t>t</t>
  </si>
  <si>
    <t>1347930044</t>
  </si>
  <si>
    <t>Ocelové vyztužení - HEB 180 v místě plných vazeb</t>
  </si>
  <si>
    <t>(9+8,5+9)*51,71*5*0,001</t>
  </si>
  <si>
    <t>oc1</t>
  </si>
  <si>
    <t>Mezisoučet</t>
  </si>
  <si>
    <t>M</t>
  </si>
  <si>
    <t>13232001</t>
  </si>
  <si>
    <t>Ocelová konstrukce - statika krovu</t>
  </si>
  <si>
    <t>8</t>
  </si>
  <si>
    <t>1211546926</t>
  </si>
  <si>
    <t>141</t>
  </si>
  <si>
    <t>342272225</t>
  </si>
  <si>
    <t>Příčka z pórobetonových hladkých tvárnic na tenkovrstvou maltu tl 100 mm</t>
  </si>
  <si>
    <t>m2</t>
  </si>
  <si>
    <t>-1397304294</t>
  </si>
  <si>
    <t>1,15*2,6+3,2*2,6+1,4*2,6</t>
  </si>
  <si>
    <t>4,95*2,6*2+4,85*2,6*2</t>
  </si>
  <si>
    <t>142</t>
  </si>
  <si>
    <t>342272235</t>
  </si>
  <si>
    <t>Příčka z pórobetonových hladkých tvárnic na tenkovrstvou maltu tl 125 mm</t>
  </si>
  <si>
    <t>677773947</t>
  </si>
  <si>
    <t>4,95*2,8*2+4,85*2,8*1</t>
  </si>
  <si>
    <t>(6,575+0,1+2,04)*2,8</t>
  </si>
  <si>
    <t>(0,125+5,05+0,5+2,38)*2,8</t>
  </si>
  <si>
    <t>(0,2+3,48+3,37+0,25+2,38)*2,8</t>
  </si>
  <si>
    <t>342291112</t>
  </si>
  <si>
    <t>Ukotvení příček montážní polyuretanovou pěnou tl příčky přes 100 mm</t>
  </si>
  <si>
    <t>m</t>
  </si>
  <si>
    <t>2003046961</t>
  </si>
  <si>
    <t>55</t>
  </si>
  <si>
    <t>6</t>
  </si>
  <si>
    <t>Úpravy povrchů, podlahy a osazování výplní</t>
  </si>
  <si>
    <t>7</t>
  </si>
  <si>
    <t>612142001</t>
  </si>
  <si>
    <t>Pletivo sklovláknité vnitřních stěn vtlačené do tmelu</t>
  </si>
  <si>
    <t>2091010914</t>
  </si>
  <si>
    <t>př100_1*2</t>
  </si>
  <si>
    <t>př125*2</t>
  </si>
  <si>
    <t>FIG</t>
  </si>
  <si>
    <t>Rozpad figury: př100_1</t>
  </si>
  <si>
    <t>Rozpad figury: př100_2</t>
  </si>
  <si>
    <t>Rozpad figury: př125</t>
  </si>
  <si>
    <t>612321131</t>
  </si>
  <si>
    <t>Vápenocementový štuk vnitřních stěn tloušťky do 3 mm</t>
  </si>
  <si>
    <t>6018880</t>
  </si>
  <si>
    <t>Rozpad figury: příčky</t>
  </si>
  <si>
    <t>9</t>
  </si>
  <si>
    <t>Ostatní konstrukce a práce, bourání</t>
  </si>
  <si>
    <t>949101111</t>
  </si>
  <si>
    <t>Lešení pomocné pro objekty pozemních staveb s lešeňovou podlahou v do 1,9 m zatížení do 150 kg/m2</t>
  </si>
  <si>
    <t>288229700</t>
  </si>
  <si>
    <t>21,99*13</t>
  </si>
  <si>
    <t>13</t>
  </si>
  <si>
    <t>952901111</t>
  </si>
  <si>
    <t>Vyčištění budov bytové a občanské výstavby při výšce podlaží do 4 m</t>
  </si>
  <si>
    <t>1710353578</t>
  </si>
  <si>
    <t>pvc+dl</t>
  </si>
  <si>
    <t>Rozpad figury: pvc</t>
  </si>
  <si>
    <t>86,6+15+45,80+25+11,50</t>
  </si>
  <si>
    <t>Rozpad figury: dl</t>
  </si>
  <si>
    <t>6,4+1,70+12,1+2,40+19</t>
  </si>
  <si>
    <t>14</t>
  </si>
  <si>
    <t>953943211</t>
  </si>
  <si>
    <t>Osazování hasicího přístroje</t>
  </si>
  <si>
    <t>-78932420</t>
  </si>
  <si>
    <t>15</t>
  </si>
  <si>
    <t>962032111</t>
  </si>
  <si>
    <t>Bourání zdiva z keramických děrovaných cihel na MVC do 1 m3</t>
  </si>
  <si>
    <t>m3</t>
  </si>
  <si>
    <t>-933339947</t>
  </si>
  <si>
    <t>21*0,3*0,3*2+11,5*0,3*0,3+0,5*0,45*2,1</t>
  </si>
  <si>
    <t>997</t>
  </si>
  <si>
    <t>Doprava suti a vybouraných hmot</t>
  </si>
  <si>
    <t>138</t>
  </si>
  <si>
    <t>997002511</t>
  </si>
  <si>
    <t>Vodorovné přemístění suti a vybouraných hmot bez naložení ale se složením a urovnáním do 1 km</t>
  </si>
  <si>
    <t>-425556314</t>
  </si>
  <si>
    <t>139</t>
  </si>
  <si>
    <t>997002519</t>
  </si>
  <si>
    <t>Příplatek ZKD 1 km přemístění suti a vybouraných hmot</t>
  </si>
  <si>
    <t>2124516517</t>
  </si>
  <si>
    <t>9,329*15</t>
  </si>
  <si>
    <t>134</t>
  </si>
  <si>
    <t>997013213</t>
  </si>
  <si>
    <t>Vnitrostaveništní doprava suti a vybouraných hmot pro budovy v přes 9 do 12 m ručně</t>
  </si>
  <si>
    <t>1994464113</t>
  </si>
  <si>
    <t>17</t>
  </si>
  <si>
    <t>997013312</t>
  </si>
  <si>
    <t>Montáž a demontáž shozu suti v přes 10 do 20 m</t>
  </si>
  <si>
    <t>727758140</t>
  </si>
  <si>
    <t>9,5*2</t>
  </si>
  <si>
    <t>18</t>
  </si>
  <si>
    <t>997013501</t>
  </si>
  <si>
    <t>Odvoz suti a vybouraných hmot na skládku nebo meziskládku do 1 km se složením</t>
  </si>
  <si>
    <t>2010415837</t>
  </si>
  <si>
    <t>19</t>
  </si>
  <si>
    <t>997013511</t>
  </si>
  <si>
    <t>Odvoz suti a vybouraných hmot z meziskládky na skládku do 1 km s naložením a se složením</t>
  </si>
  <si>
    <t>1853165259</t>
  </si>
  <si>
    <t>26,048*13 "Přepočtené koeficientem množství</t>
  </si>
  <si>
    <t>20</t>
  </si>
  <si>
    <t>997013609</t>
  </si>
  <si>
    <t>Poplatek za uložení na skládce (skládkovné) stavebního odpadu ze směsí nebo oddělených frakcí betonu, cihel a keramických výrobků kód odpadu 17 01 07</t>
  </si>
  <si>
    <t>-2133402073</t>
  </si>
  <si>
    <t>140</t>
  </si>
  <si>
    <t>997013814</t>
  </si>
  <si>
    <t>Poplatek za uložení na skládce (skládkovné) stavebního odpadu izolací kód odpadu 17 06 04</t>
  </si>
  <si>
    <t>2085411401</t>
  </si>
  <si>
    <t>2,395</t>
  </si>
  <si>
    <t>998</t>
  </si>
  <si>
    <t>Přesun hmot</t>
  </si>
  <si>
    <t>998018002</t>
  </si>
  <si>
    <t>Přesun hmot pro budovy ruční pro budovy v přes 6 do 12 m</t>
  </si>
  <si>
    <t>855227101</t>
  </si>
  <si>
    <t>PSV</t>
  </si>
  <si>
    <t>Práce a dodávky PSV</t>
  </si>
  <si>
    <t>713</t>
  </si>
  <si>
    <t>Izolace tepelné</t>
  </si>
  <si>
    <t>22</t>
  </si>
  <si>
    <t>713111131</t>
  </si>
  <si>
    <t>Montáž izolace tepelné spodem stropů žebrových s úpravou drátem rohoží, pásů, dílců, desek</t>
  </si>
  <si>
    <t>16</t>
  </si>
  <si>
    <t>756802132</t>
  </si>
  <si>
    <t>20,48*(3,45*2+3,80)</t>
  </si>
  <si>
    <t>Rozpad figury: sad1</t>
  </si>
  <si>
    <t>23</t>
  </si>
  <si>
    <t>63152106</t>
  </si>
  <si>
    <t>pás tepelně izolační univerzální λ=0,032-0,033 tl 180mm</t>
  </si>
  <si>
    <t>32</t>
  </si>
  <si>
    <t>-50305385</t>
  </si>
  <si>
    <t>219,136*1,05 "Přepočtené koeficientem množství</t>
  </si>
  <si>
    <t>24</t>
  </si>
  <si>
    <t>63152100</t>
  </si>
  <si>
    <t>pás tepelně izolační univerzální λ=0,032-0,033 tl 120mm</t>
  </si>
  <si>
    <t>-1579593833</t>
  </si>
  <si>
    <t>135</t>
  </si>
  <si>
    <t>713120811</t>
  </si>
  <si>
    <t>Odstranění tepelné izolace podlah volně kladené z vláknitých materiálů suchých tl do 100 mm</t>
  </si>
  <si>
    <t>-1405615722</t>
  </si>
  <si>
    <t>136</t>
  </si>
  <si>
    <t>-155121208</t>
  </si>
  <si>
    <t>25</t>
  </si>
  <si>
    <t>713191133</t>
  </si>
  <si>
    <t>Montáž izolace tepelné podlah, stropů vrchem nebo střech překrytí fólií s přelepeným spojem</t>
  </si>
  <si>
    <t>-1697603749</t>
  </si>
  <si>
    <t>sad1*2</t>
  </si>
  <si>
    <t>26</t>
  </si>
  <si>
    <t>28329012</t>
  </si>
  <si>
    <t>fólie PE vyztužená pro parotěsnou vrstvu (reakce na oheň - třída F) 140g/m2</t>
  </si>
  <si>
    <t>-1216846718</t>
  </si>
  <si>
    <t>438,272*1,1655 "Přepočtené koeficientem množství</t>
  </si>
  <si>
    <t>27</t>
  </si>
  <si>
    <t>713521111</t>
  </si>
  <si>
    <t>Montáž izolace tepelné protipožárním obkladem sloupů deskami 1 vrstva</t>
  </si>
  <si>
    <t>471126042</t>
  </si>
  <si>
    <t>0,2*2,9*4*6*2</t>
  </si>
  <si>
    <t>28</t>
  </si>
  <si>
    <t>R01</t>
  </si>
  <si>
    <t>deska izolační protipožární 120 1000x1500x60 mm</t>
  </si>
  <si>
    <t>1347241110</t>
  </si>
  <si>
    <t>0,2*2,9*4*6*2*1,3</t>
  </si>
  <si>
    <t>29</t>
  </si>
  <si>
    <t>998713102</t>
  </si>
  <si>
    <t>Přesun hmot tonážní pro izolace tepelné v objektech v přes 6 do 12 m</t>
  </si>
  <si>
    <t>-1234231006</t>
  </si>
  <si>
    <t>137</t>
  </si>
  <si>
    <t>-925374451</t>
  </si>
  <si>
    <t>741</t>
  </si>
  <si>
    <t>Elektroinstalace - silnoproud</t>
  </si>
  <si>
    <t>57</t>
  </si>
  <si>
    <t>741410021</t>
  </si>
  <si>
    <t>demontáž a montáž hromosvodu</t>
  </si>
  <si>
    <t>Kč</t>
  </si>
  <si>
    <t>-6514033</t>
  </si>
  <si>
    <t>763</t>
  </si>
  <si>
    <t>Konstrukce suché výstavby</t>
  </si>
  <si>
    <t>64</t>
  </si>
  <si>
    <t>763121415</t>
  </si>
  <si>
    <t>SDK stěna předsazená tl 112,5 mm profil CW+UW 100 deska 1xA 12,5 bez izolace EI 15</t>
  </si>
  <si>
    <t>486337717</t>
  </si>
  <si>
    <t>9,66*3+5,5*3+1,71*3+5,3*3</t>
  </si>
  <si>
    <t>obklad</t>
  </si>
  <si>
    <t>4,5*3+0,55*3</t>
  </si>
  <si>
    <t>sad</t>
  </si>
  <si>
    <t>65</t>
  </si>
  <si>
    <t>763131481</t>
  </si>
  <si>
    <t>SDK podhled desky 2xDFH2 12,5 bez izolace dvouvrstvá spodní kce profil CD+UD REI 120</t>
  </si>
  <si>
    <t>11541723</t>
  </si>
  <si>
    <t>66</t>
  </si>
  <si>
    <t>763182313</t>
  </si>
  <si>
    <t>Ostění oken z desek v SDK konstrukci hl do 0,3 m</t>
  </si>
  <si>
    <t>1543460812</t>
  </si>
  <si>
    <t>1,4*2*13+0,78*2*13+1,2*2+0,7*2</t>
  </si>
  <si>
    <t>67</t>
  </si>
  <si>
    <t>998763102</t>
  </si>
  <si>
    <t>Přesun hmot tonážní pro dřevostavby v objektech v přes 12 do 24 m</t>
  </si>
  <si>
    <t>1836865105</t>
  </si>
  <si>
    <t>766</t>
  </si>
  <si>
    <t>Konstrukce truhlářské</t>
  </si>
  <si>
    <t>82</t>
  </si>
  <si>
    <t>766660182</t>
  </si>
  <si>
    <t>Montáž dveřních křídel otvíravých jednokřídlových š přes 0,8 m požárních do obložkové zárubně</t>
  </si>
  <si>
    <t>498018867</t>
  </si>
  <si>
    <t>83</t>
  </si>
  <si>
    <t>61165314</t>
  </si>
  <si>
    <t>dveře jednokřídlé dřevotřískové protipožární EI (EW) 30 D3 povrch laminátový plné 900x1970-2100mm</t>
  </si>
  <si>
    <t>1168148452</t>
  </si>
  <si>
    <t>3*1</t>
  </si>
  <si>
    <t>84</t>
  </si>
  <si>
    <t>61162098</t>
  </si>
  <si>
    <t>dveře jednokřídlé dřevotřískové protipožární EI (EW) 30 D3 povrch laminátový plné 800x1970-2100mm</t>
  </si>
  <si>
    <t>-907997697</t>
  </si>
  <si>
    <t>2*1</t>
  </si>
  <si>
    <t>85</t>
  </si>
  <si>
    <t>61162097</t>
  </si>
  <si>
    <t>dveře jednokřídlé dřevotřískové  povrch laminátový plné 700x1970-2100mm</t>
  </si>
  <si>
    <t>1549801736</t>
  </si>
  <si>
    <t>86</t>
  </si>
  <si>
    <t>766660411</t>
  </si>
  <si>
    <t>Montáž vchodových dveří včetně rámu jednokřídlových bez nadsvětlíku do zdiva</t>
  </si>
  <si>
    <t>-1634517909</t>
  </si>
  <si>
    <t>87</t>
  </si>
  <si>
    <t>61173209</t>
  </si>
  <si>
    <t>dveře jednokřídlé dřevěné prosklené s vitráží max rozměru otvoru 4,14m2 bezpečnostní třídy RC2</t>
  </si>
  <si>
    <t>1240265995</t>
  </si>
  <si>
    <t>1*1,8 "Přepočtené koeficientem množství</t>
  </si>
  <si>
    <t>88</t>
  </si>
  <si>
    <t>766671955</t>
  </si>
  <si>
    <t>Výměna - doplnění střešního okna včetně rámu v krytině tvarované 78 x 98 cm</t>
  </si>
  <si>
    <t>-1582217244</t>
  </si>
  <si>
    <t>89</t>
  </si>
  <si>
    <t>61124497</t>
  </si>
  <si>
    <t>okno střešní dřevěné kyvné, izolační trojsklo 78x98cm, Uw=1,1W/m2K Al oplechování</t>
  </si>
  <si>
    <t>-793431797</t>
  </si>
  <si>
    <t>90</t>
  </si>
  <si>
    <t>766671957</t>
  </si>
  <si>
    <t>Výměna střešního okna včetně rámu v krytině tvarované 78 x 140 cm</t>
  </si>
  <si>
    <t>1695072198</t>
  </si>
  <si>
    <t>91</t>
  </si>
  <si>
    <t>61124499</t>
  </si>
  <si>
    <t>okno střešní dřevěné kyvné, izolační trojsklo 78x140cm, Uw=1,1W/m2K Al oplechování</t>
  </si>
  <si>
    <t>-681758051</t>
  </si>
  <si>
    <t>92</t>
  </si>
  <si>
    <t>766682111</t>
  </si>
  <si>
    <t>Montáž zárubní obložkových pro dveře jednokřídlové tl stěny do 170 mm</t>
  </si>
  <si>
    <t>1708365393</t>
  </si>
  <si>
    <t>93</t>
  </si>
  <si>
    <t>61181101</t>
  </si>
  <si>
    <t>zárubeň jednokřídlá obložková s dýhovaným povrchem tl stěny 60-150mm rozměru 600-900/1970mm</t>
  </si>
  <si>
    <t>1441453154</t>
  </si>
  <si>
    <t>94</t>
  </si>
  <si>
    <t>998766102</t>
  </si>
  <si>
    <t>Přesun hmot tonážní pro kce truhlářské v objektech v přes 6 do 12 m</t>
  </si>
  <si>
    <t>1009363546</t>
  </si>
  <si>
    <t>771</t>
  </si>
  <si>
    <t>Podlahy z dlaždic</t>
  </si>
  <si>
    <t>95</t>
  </si>
  <si>
    <t>771111011</t>
  </si>
  <si>
    <t>Vysátí podkladu před pokládkou dlažby</t>
  </si>
  <si>
    <t>-1277962053</t>
  </si>
  <si>
    <t>96</t>
  </si>
  <si>
    <t>771121011</t>
  </si>
  <si>
    <t>Nátěr penetrační na podlahu</t>
  </si>
  <si>
    <t>-447180130</t>
  </si>
  <si>
    <t>97</t>
  </si>
  <si>
    <t>771474112</t>
  </si>
  <si>
    <t>Montáž soklů z dlaždic keramických rovných lepených cementovým flexibilním lepidlem v přes 65 do 90 mm</t>
  </si>
  <si>
    <t>2003062200</t>
  </si>
  <si>
    <t>"1.NP"</t>
  </si>
  <si>
    <t>"m.č. 101" 11,53-(1+1,08)</t>
  </si>
  <si>
    <t>98</t>
  </si>
  <si>
    <t>59761184</t>
  </si>
  <si>
    <t>sokl keramický mrazuvzdorný povrch hladký/matný tl do 10mm výšky přes 65 do 90mm</t>
  </si>
  <si>
    <t>-83670416</t>
  </si>
  <si>
    <t>9,45*1,1 "Přepočtené koeficientem množství</t>
  </si>
  <si>
    <t>99</t>
  </si>
  <si>
    <t>771574413</t>
  </si>
  <si>
    <t>Montáž podlah keramických hladkých lepených cementovým flexibilním lepidlem přes 2 do 4 ks/m2</t>
  </si>
  <si>
    <t>-1158436507</t>
  </si>
  <si>
    <t>100</t>
  </si>
  <si>
    <t>59761179</t>
  </si>
  <si>
    <t>dlažba keramická nemrazuvzdorná povrch hladký/matný tl do 10mm přes 2 do 4ks/m2</t>
  </si>
  <si>
    <t>996493025</t>
  </si>
  <si>
    <t>dl*1,15</t>
  </si>
  <si>
    <t>101</t>
  </si>
  <si>
    <t>771577211</t>
  </si>
  <si>
    <t>Příplatek k montáži podlah keramických lepených cementovým flexibilním lepidlem za plochu do 5 m2</t>
  </si>
  <si>
    <t>-960910366</t>
  </si>
  <si>
    <t>4,4+1,70+2,40</t>
  </si>
  <si>
    <t>102</t>
  </si>
  <si>
    <t>771591112</t>
  </si>
  <si>
    <t>Izolace pod dlažbu nátěrem nebo stěrkou ve dvou vrstvách</t>
  </si>
  <si>
    <t>333285154</t>
  </si>
  <si>
    <t>103</t>
  </si>
  <si>
    <t>771591115</t>
  </si>
  <si>
    <t>Podlahy spárování silikonem</t>
  </si>
  <si>
    <t>1513729057</t>
  </si>
  <si>
    <t xml:space="preserve">"styk soklík stěna" </t>
  </si>
  <si>
    <t>104</t>
  </si>
  <si>
    <t>771591122</t>
  </si>
  <si>
    <t>Podlahy separační provazec do pružných spar průměru 6 mm</t>
  </si>
  <si>
    <t>1132697229</t>
  </si>
  <si>
    <t>"m.č. 101" 11,53</t>
  </si>
  <si>
    <t>"m.č. 104" 9,82</t>
  </si>
  <si>
    <t>"m.č. 105" 9,52</t>
  </si>
  <si>
    <t>"m.č. 106" 10,52</t>
  </si>
  <si>
    <t>105</t>
  </si>
  <si>
    <t>771592011</t>
  </si>
  <si>
    <t>Čištění vnitřních ploch podlah nebo schodišť po položení dlažby chemickými prostředky</t>
  </si>
  <si>
    <t>818020122</t>
  </si>
  <si>
    <t>106</t>
  </si>
  <si>
    <t>998771102</t>
  </si>
  <si>
    <t>Přesun hmot tonážní pro podlahy z dlaždic v objektech v přes 6 do 12 m</t>
  </si>
  <si>
    <t>-1358528868</t>
  </si>
  <si>
    <t>776</t>
  </si>
  <si>
    <t>Podlahy povlakové</t>
  </si>
  <si>
    <t>107</t>
  </si>
  <si>
    <t>776111311</t>
  </si>
  <si>
    <t>Vysátí podkladu povlakových podlah</t>
  </si>
  <si>
    <t>162475624</t>
  </si>
  <si>
    <t>108</t>
  </si>
  <si>
    <t>776121112</t>
  </si>
  <si>
    <t>Vodou ředitelná penetrace savého podkladu povlakových podlah</t>
  </si>
  <si>
    <t>102725371</t>
  </si>
  <si>
    <t>109</t>
  </si>
  <si>
    <t>776141111</t>
  </si>
  <si>
    <t>Stěrka podlahová nivelační pro vyrovnání podkladu povlakových podlah pevnosti 20 MPa tl do 3 mm</t>
  </si>
  <si>
    <t>-47543908</t>
  </si>
  <si>
    <t>110</t>
  </si>
  <si>
    <t>776231111</t>
  </si>
  <si>
    <t>Lepení lamel a čtverců z vinylu standardním lepidlem</t>
  </si>
  <si>
    <t>1084704210</t>
  </si>
  <si>
    <t>111</t>
  </si>
  <si>
    <t>28411051</t>
  </si>
  <si>
    <t>dílce vinylové tl 2,5mm, nášlapná vrstva 0,55mm, úprava PUR, třída zátěže 23/33/42, otlak 0,05mm, R10, třída otěru T, hořlavost Bfl S1, bez ftalátů</t>
  </si>
  <si>
    <t>-1939628227</t>
  </si>
  <si>
    <t>pvc*1,15</t>
  </si>
  <si>
    <t>112</t>
  </si>
  <si>
    <t>776411111</t>
  </si>
  <si>
    <t>Montáž obvodových soklíků výšky do 80 mm</t>
  </si>
  <si>
    <t>-1732139465</t>
  </si>
  <si>
    <t>5,55*4+4,95*4+7,5*2+11,55*2+4,85*4+9,97*2+2,4*2</t>
  </si>
  <si>
    <t>113</t>
  </si>
  <si>
    <t>28411009</t>
  </si>
  <si>
    <t>lišta soklová PVC 18x80mm</t>
  </si>
  <si>
    <t>1173711978</t>
  </si>
  <si>
    <t>sokl*1,1</t>
  </si>
  <si>
    <t>Rozpad figury: sokl</t>
  </si>
  <si>
    <t>114</t>
  </si>
  <si>
    <t>776421312</t>
  </si>
  <si>
    <t>Montáž přechodových šroubovaných lišt</t>
  </si>
  <si>
    <t>-998687423</t>
  </si>
  <si>
    <t>0,8*5+0,7*2+0,9*1</t>
  </si>
  <si>
    <t>115</t>
  </si>
  <si>
    <t>55343119</t>
  </si>
  <si>
    <t>profil přechodový Al narážecí 40mm dub, buk, javor, třešeň</t>
  </si>
  <si>
    <t>1958876768</t>
  </si>
  <si>
    <t>6,3*1,02 "Přepočtené koeficientem množství</t>
  </si>
  <si>
    <t>116</t>
  </si>
  <si>
    <t>776421711</t>
  </si>
  <si>
    <t>Vložení nařezaných pásků z podlahoviny do lišt</t>
  </si>
  <si>
    <t>1092064451</t>
  </si>
  <si>
    <t>0,9*2*8</t>
  </si>
  <si>
    <t>117</t>
  </si>
  <si>
    <t>1190179125</t>
  </si>
  <si>
    <t>14,4*1,15</t>
  </si>
  <si>
    <t>118</t>
  </si>
  <si>
    <t>776991121</t>
  </si>
  <si>
    <t>Základní čištění nově položených podlahovin vysátím a setřením vlhkým mopem</t>
  </si>
  <si>
    <t>-1885838597</t>
  </si>
  <si>
    <t>119</t>
  </si>
  <si>
    <t>998776102</t>
  </si>
  <si>
    <t>Přesun hmot tonážní pro podlahy povlakové v objektech v přes 6 do 12 m</t>
  </si>
  <si>
    <t>-52588494</t>
  </si>
  <si>
    <t>781</t>
  </si>
  <si>
    <t>Dokončovací práce - obklady</t>
  </si>
  <si>
    <t>120</t>
  </si>
  <si>
    <t>781111011</t>
  </si>
  <si>
    <t>Ometení (oprášení) stěny při přípravě podkladu</t>
  </si>
  <si>
    <t>-794425511</t>
  </si>
  <si>
    <t>1,15*2,6*2+2*2,6*2-0,7*2</t>
  </si>
  <si>
    <t>1,4*2,6*2+1*2,6*2-0,7*2</t>
  </si>
  <si>
    <t>3,175*1,3+5,2*1,3+5,2*2,6+3,175*2,6</t>
  </si>
  <si>
    <t>2,25*2,6*2+2,04*2,6*2</t>
  </si>
  <si>
    <t>121</t>
  </si>
  <si>
    <t>781121011</t>
  </si>
  <si>
    <t>Nátěr penetrační na stěnu</t>
  </si>
  <si>
    <t>-567825384</t>
  </si>
  <si>
    <t>Rozpad figury: ob</t>
  </si>
  <si>
    <t>122</t>
  </si>
  <si>
    <t>781131112</t>
  </si>
  <si>
    <t>Izolace pod obklad nátěrem nebo stěrkou ve dvou vrstvách</t>
  </si>
  <si>
    <t>-1944466616</t>
  </si>
  <si>
    <t>123</t>
  </si>
  <si>
    <t>781472213</t>
  </si>
  <si>
    <t>Montáž obkladů keramických hladkých lepených cementovým flexibilním lepidlem přes 2 do 4 ks/m2</t>
  </si>
  <si>
    <t>1184991735</t>
  </si>
  <si>
    <t>124</t>
  </si>
  <si>
    <t>59761703</t>
  </si>
  <si>
    <t>obklad keramický nemrazuvzdorný povrch hladký/lesklý tl do 10mm přes 2 do 4ks/m2</t>
  </si>
  <si>
    <t>551272387</t>
  </si>
  <si>
    <t>ob*1,15</t>
  </si>
  <si>
    <t>125</t>
  </si>
  <si>
    <t>781472291</t>
  </si>
  <si>
    <t>Příplatek k montáži obkladů keramických lepených cementovým flexibilním lepidlem za plochu do 10 m2</t>
  </si>
  <si>
    <t>544659010</t>
  </si>
  <si>
    <t>ob/3</t>
  </si>
  <si>
    <t>126</t>
  </si>
  <si>
    <t>781491021</t>
  </si>
  <si>
    <t>Montáž zrcadel plochy do 1 m2 lepených silikonovým tmelem na keramický obklad</t>
  </si>
  <si>
    <t>1364729560</t>
  </si>
  <si>
    <t>"m.č. 104" 1</t>
  </si>
  <si>
    <t>"m.č. 106" 1</t>
  </si>
  <si>
    <t>127</t>
  </si>
  <si>
    <t>63465122</t>
  </si>
  <si>
    <t>zrcadlo nemontované čiré tl 3mm max rozměr 3210x2250mm</t>
  </si>
  <si>
    <t>1779243547</t>
  </si>
  <si>
    <t>2*1,1 "Přepočtené koeficientem množství</t>
  </si>
  <si>
    <t>128</t>
  </si>
  <si>
    <t>781492211</t>
  </si>
  <si>
    <t>Montáž profilů lepených flexibilním cementovým lepidlem</t>
  </si>
  <si>
    <t>2120336132</t>
  </si>
  <si>
    <t>2,6*4*3</t>
  </si>
  <si>
    <t>129</t>
  </si>
  <si>
    <t>28342001</t>
  </si>
  <si>
    <t>lišta ukončovací z PVC 8mm</t>
  </si>
  <si>
    <t>-1877197986</t>
  </si>
  <si>
    <t>2,6*4*3*1,15</t>
  </si>
  <si>
    <t>130</t>
  </si>
  <si>
    <t>781495211</t>
  </si>
  <si>
    <t>Čištění vnitřních ploch stěn po provedení obkladu chemickými prostředky</t>
  </si>
  <si>
    <t>-1827521420</t>
  </si>
  <si>
    <t>131</t>
  </si>
  <si>
    <t>998781102</t>
  </si>
  <si>
    <t>Přesun hmot tonážní pro obklady keramické v objektech v přes 6 do 12 m</t>
  </si>
  <si>
    <t>-2115180672</t>
  </si>
  <si>
    <t>784</t>
  </si>
  <si>
    <t>Dokončovací práce - malby a tapety</t>
  </si>
  <si>
    <t>132</t>
  </si>
  <si>
    <t>784181121</t>
  </si>
  <si>
    <t>Hloubková jednonásobná bezbarvá penetrace podkladu v místnostech v do 3,80 m</t>
  </si>
  <si>
    <t>-221470717</t>
  </si>
  <si>
    <t>př125*2+ př100_1+ př100_2*2</t>
  </si>
  <si>
    <t>133</t>
  </si>
  <si>
    <t>784211101</t>
  </si>
  <si>
    <t>Dvojnásobné bílé malby ze směsí za mokra výborně oděruvzdorných v místnostech v do 3,80 m</t>
  </si>
  <si>
    <t>-2123789918</t>
  </si>
  <si>
    <t>Rozpad figury: malba</t>
  </si>
  <si>
    <t>střecha</t>
  </si>
  <si>
    <t>285,35</t>
  </si>
  <si>
    <t>02 - SO 02 oprava střechy</t>
  </si>
  <si>
    <t xml:space="preserve">    762 - Konstrukce tesařské</t>
  </si>
  <si>
    <t xml:space="preserve">    765 - Krytina skládaná</t>
  </si>
  <si>
    <t>941311111</t>
  </si>
  <si>
    <t>Montáž lešení řadového modulového lehkého zatížení do 200 kg/m2 š od 0,6 do 0,9 m v do 10 m</t>
  </si>
  <si>
    <t>1706975890</t>
  </si>
  <si>
    <t>21*8*2+13*8*2</t>
  </si>
  <si>
    <t>941311211</t>
  </si>
  <si>
    <t>Příplatek k lešení řadovému modulovému lehkému do 200 kg/m2 š od 0,6 do 0,9 m v do 10 m za každý den použití</t>
  </si>
  <si>
    <t>1097901721</t>
  </si>
  <si>
    <t>544*30</t>
  </si>
  <si>
    <t>941311811</t>
  </si>
  <si>
    <t>Demontáž lešení řadového modulového lehkého zatížení do 200 kg/m2 š od 0,6 do 0,9 m v do 10 m</t>
  </si>
  <si>
    <t>1399025241</t>
  </si>
  <si>
    <t>266912386</t>
  </si>
  <si>
    <t>1135486920</t>
  </si>
  <si>
    <t>30</t>
  </si>
  <si>
    <t>997013509</t>
  </si>
  <si>
    <t>Příplatek k odvozu suti a vybouraných hmot na skládku ZKD 1 km přes 1 km</t>
  </si>
  <si>
    <t>2074977263</t>
  </si>
  <si>
    <t>15,107*15</t>
  </si>
  <si>
    <t>31</t>
  </si>
  <si>
    <t>-798148793</t>
  </si>
  <si>
    <t>15,107</t>
  </si>
  <si>
    <t>762</t>
  </si>
  <si>
    <t>Konstrukce tesařské</t>
  </si>
  <si>
    <t>5</t>
  </si>
  <si>
    <t>762332922</t>
  </si>
  <si>
    <t>Doplnění části střešní vazby hranoly průřezové pl přes 120 do 224 cm2 včetně materiálu</t>
  </si>
  <si>
    <t>493479677</t>
  </si>
  <si>
    <t>7,5*5</t>
  </si>
  <si>
    <t>762342214</t>
  </si>
  <si>
    <t>Montáž laťování na střechách jednoduchých sklonu do 60° osové vzdálenosti přes 150 do 360 mm</t>
  </si>
  <si>
    <t>-322556137</t>
  </si>
  <si>
    <t>Rozpad figury: střecha</t>
  </si>
  <si>
    <t>60514106</t>
  </si>
  <si>
    <t>řezivo jehličnaté lať pevnostní třída S10-13 průřez 40x60mm</t>
  </si>
  <si>
    <t>-2072345142</t>
  </si>
  <si>
    <t>3,21</t>
  </si>
  <si>
    <t>762342812</t>
  </si>
  <si>
    <t>Demontáž laťování střech z latí osové vzdálenosti do 0,50 m</t>
  </si>
  <si>
    <t>-305825846</t>
  </si>
  <si>
    <t>998762102</t>
  </si>
  <si>
    <t>Přesun hmot tonážní pro kce tesařské v objektech v přes 6 do 12 m</t>
  </si>
  <si>
    <t>-1963588140</t>
  </si>
  <si>
    <t>765</t>
  </si>
  <si>
    <t>Krytina skládaná</t>
  </si>
  <si>
    <t>765113712</t>
  </si>
  <si>
    <t>Krytina keramická lemování prostupů těsnicím pásem pl jednotlivě přes 0,25 do 0,5 m2</t>
  </si>
  <si>
    <t>2127385078</t>
  </si>
  <si>
    <t>765121801</t>
  </si>
  <si>
    <t>Demontáž krytiny betonové sklonu do 30° na sucho do suti</t>
  </si>
  <si>
    <t>866879851</t>
  </si>
  <si>
    <t>21,95*6,5*2</t>
  </si>
  <si>
    <t>765121881</t>
  </si>
  <si>
    <t>Demontáž hřebenů a nároží krytiny betonové sklonu do 30° na sucho do suti</t>
  </si>
  <si>
    <t>-2071659255</t>
  </si>
  <si>
    <t>13+11*4</t>
  </si>
  <si>
    <t>765123012.BRM.004</t>
  </si>
  <si>
    <t>Krytina betonová  skládaná na sucho sklonu do 30°</t>
  </si>
  <si>
    <t>1798858971</t>
  </si>
  <si>
    <t>765123111</t>
  </si>
  <si>
    <t>Krytina betonová ochranný a větrací pás okapové hrany</t>
  </si>
  <si>
    <t>1227573632</t>
  </si>
  <si>
    <t>21,99*2+13*2</t>
  </si>
  <si>
    <t>765123121</t>
  </si>
  <si>
    <t>Krytina betonová ochranná a větrací mřížka okapové hrany</t>
  </si>
  <si>
    <t>-877782475</t>
  </si>
  <si>
    <t>21*2+13*2</t>
  </si>
  <si>
    <t>765123213</t>
  </si>
  <si>
    <t>Krytina betonová drážková nárožní hrana provětrávaná z hřebenáčů s povrchem se zvýšenou ochranou</t>
  </si>
  <si>
    <t>2023958215</t>
  </si>
  <si>
    <t>11*4</t>
  </si>
  <si>
    <t>765123313</t>
  </si>
  <si>
    <t>Krytina betonová drážková hřeben provětrávaný z hřebenáčů s povrchem se zvýšenou ochranou</t>
  </si>
  <si>
    <t>-1509511223</t>
  </si>
  <si>
    <t>13,9</t>
  </si>
  <si>
    <t>765191011</t>
  </si>
  <si>
    <t>Montáž pojistné hydroizolační nebo parotěsné fólie kladené ve sklonu do 30° volně na krokve</t>
  </si>
  <si>
    <t>-1586866891</t>
  </si>
  <si>
    <t>63150818</t>
  </si>
  <si>
    <t>fólie kontaktní difuzně propustná pro doplňkovou hydroizolační vrstvu, jednovrstvá mikrovláknitá s reflexní a funkční vrstvou tl 0,175mm</t>
  </si>
  <si>
    <t>664378855</t>
  </si>
  <si>
    <t>285,35*1,1 "Přepočtené koeficientem množství</t>
  </si>
  <si>
    <t>765191043</t>
  </si>
  <si>
    <t>Montáž pojistné hydroizolační nebo parotěsné fólie střešních prostupů plochy do 1 m2</t>
  </si>
  <si>
    <t>1836222306</t>
  </si>
  <si>
    <t>GTA.3750212</t>
  </si>
  <si>
    <t>Guttafol 140 1,5x50m,nekontaktní</t>
  </si>
  <si>
    <t>804968683</t>
  </si>
  <si>
    <t>14*1,15 "Přepočtené koeficientem množství</t>
  </si>
  <si>
    <t>765192001</t>
  </si>
  <si>
    <t>Nouzové (provizorní) zakrytí střechy plachtou</t>
  </si>
  <si>
    <t>828302254</t>
  </si>
  <si>
    <t>2,5*2,5*14</t>
  </si>
  <si>
    <t>998765102</t>
  </si>
  <si>
    <t>Přesun hmot tonážní pro krytiny skládané v objektech v přes 6 do 12 m</t>
  </si>
  <si>
    <t>105128268</t>
  </si>
  <si>
    <t>03 - SO03 ZTI</t>
  </si>
  <si>
    <t xml:space="preserve">    721 - Zdravotechnika - vnitřní kanalizace</t>
  </si>
  <si>
    <t xml:space="preserve">    722 - Zdravotechnika - vnitřní vodovod</t>
  </si>
  <si>
    <t xml:space="preserve">    725 - Zdravotechnika - zařizovací předměty</t>
  </si>
  <si>
    <t xml:space="preserve">    726 - Zdravotechnika - předstěnové instalace</t>
  </si>
  <si>
    <t>721</t>
  </si>
  <si>
    <t>Zdravotechnika - vnitřní kanalizace</t>
  </si>
  <si>
    <t>721173606</t>
  </si>
  <si>
    <t>Potrubí kanalizační z PE svodné DN 100</t>
  </si>
  <si>
    <t>-192031795</t>
  </si>
  <si>
    <t>7,50</t>
  </si>
  <si>
    <t>721173706</t>
  </si>
  <si>
    <t>Potrubí kanalizační z PE odpadní DN 100</t>
  </si>
  <si>
    <t>633257298</t>
  </si>
  <si>
    <t>721173724</t>
  </si>
  <si>
    <t>Potrubí kanalizační z PE připojovací DN 70</t>
  </si>
  <si>
    <t>-945729490</t>
  </si>
  <si>
    <t>13,21</t>
  </si>
  <si>
    <t>721290111</t>
  </si>
  <si>
    <t>Zkouška těsnosti potrubí kanalizace vodou DN do 125</t>
  </si>
  <si>
    <t>-214665378</t>
  </si>
  <si>
    <t>13,210+7,5+9,50</t>
  </si>
  <si>
    <t>998721102</t>
  </si>
  <si>
    <t>Přesun hmot tonážní pro vnitřní kanalizaci v objektech v přes 6 do 12 m</t>
  </si>
  <si>
    <t>-1976554219</t>
  </si>
  <si>
    <t>722</t>
  </si>
  <si>
    <t>Zdravotechnika - vnitřní vodovod</t>
  </si>
  <si>
    <t>722176113</t>
  </si>
  <si>
    <t>Montáž potrubí plastové spojované svary polyfuzně D přes 20 do 25 mm</t>
  </si>
  <si>
    <t>1499170862</t>
  </si>
  <si>
    <t>"studená" 10+4+2+5+6</t>
  </si>
  <si>
    <t>"teplá"  20</t>
  </si>
  <si>
    <t>"cirkulace" 10</t>
  </si>
  <si>
    <t>28615153</t>
  </si>
  <si>
    <t>trubka vodovodní tlaková PPR řada PN 20 D 25mm</t>
  </si>
  <si>
    <t>-425938072</t>
  </si>
  <si>
    <t>47*1,03 "Přepočtené koeficientem množství</t>
  </si>
  <si>
    <t>28615152</t>
  </si>
  <si>
    <t>trubka vodovodní tlaková PPR řada PN 20 D 20mm</t>
  </si>
  <si>
    <t>1545691384</t>
  </si>
  <si>
    <t>10*1,03 "Přepočtené koeficientem množství</t>
  </si>
  <si>
    <t>722181241</t>
  </si>
  <si>
    <t>Ochrana vodovodního potrubí přilepenými termoizolačními trubicemi z PE tl přes 13 do 20 mm DN do 22 mm</t>
  </si>
  <si>
    <t>-354514536</t>
  </si>
  <si>
    <t>10</t>
  </si>
  <si>
    <t>722181251</t>
  </si>
  <si>
    <t>Ochrana vodovodního potrubí přilepenými termoizolačními trubicemi z PE tl přes 20 do 25 mm DN do 22 mm</t>
  </si>
  <si>
    <t>499667723</t>
  </si>
  <si>
    <t>11</t>
  </si>
  <si>
    <t>722190401</t>
  </si>
  <si>
    <t>Vyvedení a upevnění výpustku DN do 25</t>
  </si>
  <si>
    <t>211349147</t>
  </si>
  <si>
    <t>722224152</t>
  </si>
  <si>
    <t>Kulový kohout zahradní s vnějším závitem a páčkou PN 15, T 120°C G 1/2" - 3/4"</t>
  </si>
  <si>
    <t>1900867504</t>
  </si>
  <si>
    <t>722270102</t>
  </si>
  <si>
    <t>Sestava vodoměrová závitová G 1"</t>
  </si>
  <si>
    <t>soubor</t>
  </si>
  <si>
    <t>-1145431524</t>
  </si>
  <si>
    <t>722290234</t>
  </si>
  <si>
    <t>Proplach a dezinfekce vodovodního potrubí DN do 80</t>
  </si>
  <si>
    <t>-804153430</t>
  </si>
  <si>
    <t>722290246</t>
  </si>
  <si>
    <t>Zkouška těsnosti vodovodního potrubí plastového DN do 40</t>
  </si>
  <si>
    <t>-157126199</t>
  </si>
  <si>
    <t>998722101</t>
  </si>
  <si>
    <t>Přesun hmot tonážní pro vnitřní vodovod v objektech v do 6 m</t>
  </si>
  <si>
    <t>1651526405</t>
  </si>
  <si>
    <t>725</t>
  </si>
  <si>
    <t>Zdravotechnika - zařizovací předměty</t>
  </si>
  <si>
    <t>725112171</t>
  </si>
  <si>
    <t>Kombi klozet s hlubokým splachováním odpad vodorovný</t>
  </si>
  <si>
    <t>56166718</t>
  </si>
  <si>
    <t>725211616</t>
  </si>
  <si>
    <t>Umyvadlo keramické bílé šířky 550 mm s krytem na sifon připevněné na stěnu šrouby</t>
  </si>
  <si>
    <t>860736316</t>
  </si>
  <si>
    <t>725331112</t>
  </si>
  <si>
    <t>Výlevka bez výtokových armatur keramická se sklopnou plastovou mřížkou závěsná výšky 500 mm</t>
  </si>
  <si>
    <t>-864459850</t>
  </si>
  <si>
    <t>725822613</t>
  </si>
  <si>
    <t>Baterie umyvadlová stojánková páková s výpustí</t>
  </si>
  <si>
    <t>-822150766</t>
  </si>
  <si>
    <t>725980123</t>
  </si>
  <si>
    <t>Dvířka 30/30</t>
  </si>
  <si>
    <t>1221978776</t>
  </si>
  <si>
    <t>"vanové dvířka" 1</t>
  </si>
  <si>
    <t>998725102</t>
  </si>
  <si>
    <t>Přesun hmot tonážní pro zařizovací předměty v objektech v přes 6 do 12 m</t>
  </si>
  <si>
    <t>2065415007</t>
  </si>
  <si>
    <t>726</t>
  </si>
  <si>
    <t>Zdravotechnika - předstěnové instalace</t>
  </si>
  <si>
    <t>726111001</t>
  </si>
  <si>
    <t>Instalační předstěna pro umyvadlo s nastavitelnou hl 80 až 190 mm do masivní zděné kce</t>
  </si>
  <si>
    <t>1549357136</t>
  </si>
  <si>
    <t>1+1+1</t>
  </si>
  <si>
    <t>726111031</t>
  </si>
  <si>
    <t>Instalační předstěna pro klozet s ovládáním zepředu v 1080 mm závěsný do masivní zděné kce</t>
  </si>
  <si>
    <t>1341065149</t>
  </si>
  <si>
    <t>998726112</t>
  </si>
  <si>
    <t>Přesun hmot tonážní pro instalační prefabrikáty v objektech v přes 6 do 12 m</t>
  </si>
  <si>
    <t>-1470419162</t>
  </si>
  <si>
    <t>04 - SO 04 ÚT</t>
  </si>
  <si>
    <t xml:space="preserve">    733 - Ústřední vytápění - rozvodné potrubí</t>
  </si>
  <si>
    <t xml:space="preserve">    734 - Ústřední vytápění - armatury</t>
  </si>
  <si>
    <t xml:space="preserve">    735 - Ústřední vytápění - otopná tělesa</t>
  </si>
  <si>
    <t xml:space="preserve">    783 - Dokončovací práce - nátěry</t>
  </si>
  <si>
    <t>HZS - Hodinové zúčtovací sazby</t>
  </si>
  <si>
    <t>733</t>
  </si>
  <si>
    <t>Ústřední vytápění - rozvodné potrubí</t>
  </si>
  <si>
    <t>733222302</t>
  </si>
  <si>
    <t>Potrubí měděné polotvrdé spojované lisováním D 15x1 mm</t>
  </si>
  <si>
    <t>1812221616</t>
  </si>
  <si>
    <t>733222303</t>
  </si>
  <si>
    <t>Potrubí měděné polotvrdé spojované lisováním D 18x1 mm</t>
  </si>
  <si>
    <t>1331986885</t>
  </si>
  <si>
    <t>733222304</t>
  </si>
  <si>
    <t>Potrubí měděné polotvrdé spojované lisováním D 22x1 mm</t>
  </si>
  <si>
    <t>1851758442</t>
  </si>
  <si>
    <t>733223304</t>
  </si>
  <si>
    <t>Potrubí měděné tvrdé spojované lisováním D 28x1,5 mm</t>
  </si>
  <si>
    <t>616882509</t>
  </si>
  <si>
    <t>733291101</t>
  </si>
  <si>
    <t>Zkouška těsnosti potrubí měděné D do 35x1,5</t>
  </si>
  <si>
    <t>102272966</t>
  </si>
  <si>
    <t>80+40+50+140</t>
  </si>
  <si>
    <t>733811251R</t>
  </si>
  <si>
    <t>Ochrana potrubí ústředního vytápění tl. 30mm  DN do 22 mm</t>
  </si>
  <si>
    <t>-1620475036</t>
  </si>
  <si>
    <t>80+40+50</t>
  </si>
  <si>
    <t>733811252R</t>
  </si>
  <si>
    <t>Ochrana potrubí ústředního vytápění tl.30mm  DN přes 22 do 45 mm</t>
  </si>
  <si>
    <t>-1409983753</t>
  </si>
  <si>
    <t>35</t>
  </si>
  <si>
    <t>998733112</t>
  </si>
  <si>
    <t>Přesun hmot tonážní pro rozvody potrubí s omezením mechanizace v objektech v přes 6 do 12 m</t>
  </si>
  <si>
    <t>-1982944594</t>
  </si>
  <si>
    <t>734</t>
  </si>
  <si>
    <t>Ústřední vytápění - armatury</t>
  </si>
  <si>
    <t>734109113</t>
  </si>
  <si>
    <t>Montáž armatury přírubové se dvěma přírubami PN 6 DN 40</t>
  </si>
  <si>
    <t>-178326072</t>
  </si>
  <si>
    <t>GRS.99411175</t>
  </si>
  <si>
    <t>ALPHA2 25-60 180 1x230V 50Hz 6H</t>
  </si>
  <si>
    <t>-528514053</t>
  </si>
  <si>
    <t>734111411</t>
  </si>
  <si>
    <t>Ventil přírubový uzavírací přímý DN 15 PN 16 do 300°C ovládaný ručně</t>
  </si>
  <si>
    <t>-1820121385</t>
  </si>
  <si>
    <t>734111412</t>
  </si>
  <si>
    <t>Ventil přírubový uzavírací přímý DN 25 PN 16 do 300°C ovládaný ručně</t>
  </si>
  <si>
    <t>-1077848591</t>
  </si>
  <si>
    <t>734121312</t>
  </si>
  <si>
    <t>Ventil přírubový zpětný samočinný přímý DN 25 PN 16 do 300°C do vodorovného potrubí</t>
  </si>
  <si>
    <t>-1585181488</t>
  </si>
  <si>
    <t>734149112</t>
  </si>
  <si>
    <t>Montáž ventilu přírubového redukčního PN 16 DN 25</t>
  </si>
  <si>
    <t>-371744487</t>
  </si>
  <si>
    <t>42210773</t>
  </si>
  <si>
    <t>ventil s regulační kuželkou přímý s ručním kolem V41 111 616.02 DN 25x160mm</t>
  </si>
  <si>
    <t>1201740586</t>
  </si>
  <si>
    <t>734163443</t>
  </si>
  <si>
    <t>Filtr DN 25 PN 40 do 400°C z uhlíkové oceli s vypouštěcí přírubou</t>
  </si>
  <si>
    <t>-2013563504</t>
  </si>
  <si>
    <t>734209113</t>
  </si>
  <si>
    <t>Montáž armatury závitové s dvěma závity G 1/2</t>
  </si>
  <si>
    <t>-1011299113</t>
  </si>
  <si>
    <t>55124381</t>
  </si>
  <si>
    <t>kohout vypouštěcí kulový s hadicovou vývodkou a zátkou PN 10 T 110°C 3/4"</t>
  </si>
  <si>
    <t>74028711</t>
  </si>
  <si>
    <t>734211113</t>
  </si>
  <si>
    <t>Ventil závitový odvzdušňovací G 3/8 PN 10 do 120°C otopných těles</t>
  </si>
  <si>
    <t>493787026</t>
  </si>
  <si>
    <t>734221682</t>
  </si>
  <si>
    <t>Termostatická hlavice kapalinová PN 10 do 110°C otopných těles VK</t>
  </si>
  <si>
    <t>-1620603007</t>
  </si>
  <si>
    <t>734261402</t>
  </si>
  <si>
    <t>Armatura připojovací rohová G 1/2x18 PN 10 do 110°C radiátorů typu VK</t>
  </si>
  <si>
    <t>271889760</t>
  </si>
  <si>
    <t>734295015</t>
  </si>
  <si>
    <t>Směšovací ventil otopných a chladicích systémů závitový třícestný G 2" s ručním ovládáním</t>
  </si>
  <si>
    <t>1279144489</t>
  </si>
  <si>
    <t>734411101</t>
  </si>
  <si>
    <t>Teploměr technický s pevným stonkem a jímkou zadní připojení průměr 63 mm délky 50 mm</t>
  </si>
  <si>
    <t>1378972424</t>
  </si>
  <si>
    <t>734421101</t>
  </si>
  <si>
    <t>Tlakoměr s pevným stonkem a zpětnou klapkou tlak 0-16 bar průměr 50 mm spodní připojení</t>
  </si>
  <si>
    <t>352560890</t>
  </si>
  <si>
    <t>36</t>
  </si>
  <si>
    <t>998734112</t>
  </si>
  <si>
    <t>Přesun hmot tonážní pro armatury s omezením mechanizace v objektech v přes 6 do 12 m</t>
  </si>
  <si>
    <t>-1412768451</t>
  </si>
  <si>
    <t>735</t>
  </si>
  <si>
    <t>Ústřední vytápění - otopná tělesa</t>
  </si>
  <si>
    <t>39</t>
  </si>
  <si>
    <t>735000911R</t>
  </si>
  <si>
    <t>Vyregulování systému, změření průtoku na armaturách, nastavení ventilů</t>
  </si>
  <si>
    <t>kpl</t>
  </si>
  <si>
    <t>652137234</t>
  </si>
  <si>
    <t>40</t>
  </si>
  <si>
    <t>7351281R</t>
  </si>
  <si>
    <t>topná zkuška</t>
  </si>
  <si>
    <t>-540314979</t>
  </si>
  <si>
    <t>735151271</t>
  </si>
  <si>
    <t>Otopné těleso panelové jednodeskové 1 přídavná přestupní plocha výška/délka 600/400 mm výkon 401 W</t>
  </si>
  <si>
    <t>940745874</t>
  </si>
  <si>
    <t>735151372</t>
  </si>
  <si>
    <t>Otopné těleso panelové dvoudeskové bez přídavné přestupní plochy výška/délka 600/500 mm výkon 489 W</t>
  </si>
  <si>
    <t>825054209</t>
  </si>
  <si>
    <t>735151374</t>
  </si>
  <si>
    <t>Otopné těleso panelové dvoudeskové bez přídavné přestupní plochy výška/délka 600/700 mm výkon 685 W</t>
  </si>
  <si>
    <t>-1117843785</t>
  </si>
  <si>
    <t>735151375</t>
  </si>
  <si>
    <t>Otopné těleso panelové dvoudeskové bez přídavné přestupní plochy výška/délka 600/800 mm výkon 782 W</t>
  </si>
  <si>
    <t>-663890798</t>
  </si>
  <si>
    <t>735151376</t>
  </si>
  <si>
    <t>Otopné těleso panelové dvoudeskové bez přídavné přestupní plochy výška/délka 600/900 mm výkon 880 W</t>
  </si>
  <si>
    <t>-1999314166</t>
  </si>
  <si>
    <t>735151380</t>
  </si>
  <si>
    <t>Otopné těleso panelové dvoudeskové bez přídavné přestupní plochy výška/délka 600/1400 mm výkon 1369 W</t>
  </si>
  <si>
    <t>-752014728</t>
  </si>
  <si>
    <t>735151481</t>
  </si>
  <si>
    <t>Otopné těleso panelové dvoudeskové 1 přídavná přestupní plocha výška/délka 600/1600 mm výkon 2061 W</t>
  </si>
  <si>
    <t>1311103629</t>
  </si>
  <si>
    <t>735151697</t>
  </si>
  <si>
    <t>Otopné těleso panelové třídeskové 3 přídavné přestupní plochy výška/délka 900/1000 mm výkon 3228 W</t>
  </si>
  <si>
    <t>262435316</t>
  </si>
  <si>
    <t>38</t>
  </si>
  <si>
    <t>735494811R</t>
  </si>
  <si>
    <t>Vypuštění systému, proplach, vyčištění potrubí včetně následného napuštění a natlakování systému</t>
  </si>
  <si>
    <t>-642949591</t>
  </si>
  <si>
    <t>37</t>
  </si>
  <si>
    <t>998735112</t>
  </si>
  <si>
    <t>Přesun hmot tonážní pro otopná tělesa s omezením mechanizace v objektech v přes 6 do 12 m</t>
  </si>
  <si>
    <t>-1180541889</t>
  </si>
  <si>
    <t>783</t>
  </si>
  <si>
    <t>Dokončovací práce - nátěry</t>
  </si>
  <si>
    <t>33</t>
  </si>
  <si>
    <t>783604550</t>
  </si>
  <si>
    <t>Provedení základního jednonásobného nátěru potrubí DN do 50 mm</t>
  </si>
  <si>
    <t>-121265635</t>
  </si>
  <si>
    <t>34</t>
  </si>
  <si>
    <t>24626749</t>
  </si>
  <si>
    <t>hmota nátěrová akrylátová základní na Pz</t>
  </si>
  <si>
    <t>kg</t>
  </si>
  <si>
    <t>-1330193301</t>
  </si>
  <si>
    <t>255*0,018 'Přepočtené koeficientem množství</t>
  </si>
  <si>
    <t>HZS</t>
  </si>
  <si>
    <t>Hodinové zúčtovací sazby</t>
  </si>
  <si>
    <t>41</t>
  </si>
  <si>
    <t>HZS2221</t>
  </si>
  <si>
    <t>revize, oživení zařízení autorizovanou osobou, připojení zařízení TT</t>
  </si>
  <si>
    <t>hod</t>
  </si>
  <si>
    <t>512</t>
  </si>
  <si>
    <t>140947671</t>
  </si>
  <si>
    <t>05 - SO 05 elektroinstalace</t>
  </si>
  <si>
    <t>M - Práce a dodávky M</t>
  </si>
  <si>
    <t xml:space="preserve">    46-M - Zemní práce při extr.mont.pracích</t>
  </si>
  <si>
    <t>741110001</t>
  </si>
  <si>
    <t>Montáž trubka plastová tuhá D přes 16 do 23 mm uložená pevně</t>
  </si>
  <si>
    <t>-2132321201</t>
  </si>
  <si>
    <t>34571092</t>
  </si>
  <si>
    <t>trubka elektroinstalační tuhá z PVC D 17,4/20 mm, délka 3m</t>
  </si>
  <si>
    <t>-581559904</t>
  </si>
  <si>
    <t>80*1,05 'Přepočtené koeficientem množství</t>
  </si>
  <si>
    <t>741110041</t>
  </si>
  <si>
    <t>Montáž trubka plastová ohebná D přes 11 do 23 mm uložená pevně</t>
  </si>
  <si>
    <t>-111791145</t>
  </si>
  <si>
    <t>34571152</t>
  </si>
  <si>
    <t>trubka elektroinstalační ohebná z PH, D 12/20mm</t>
  </si>
  <si>
    <t>-373726701</t>
  </si>
  <si>
    <t>50*1,05 'Přepočtené koeficientem množství</t>
  </si>
  <si>
    <t>741110043</t>
  </si>
  <si>
    <t>Montáž trubka plastová ohebná D přes 35 mm uložená pevně</t>
  </si>
  <si>
    <t>-868337800</t>
  </si>
  <si>
    <t>34571065</t>
  </si>
  <si>
    <t>trubka elektroinstalační ohebná z PVC bílá d 36mm</t>
  </si>
  <si>
    <t>699342057</t>
  </si>
  <si>
    <t>10*1,05 'Přepočtené koeficientem množství</t>
  </si>
  <si>
    <t>741110502</t>
  </si>
  <si>
    <t>Montáž lišta a kanálek protahovací šířky přes 60 do 120 mm</t>
  </si>
  <si>
    <t>-270368529</t>
  </si>
  <si>
    <t>34571219</t>
  </si>
  <si>
    <t>kanál elektroinstalační hranatý PVC 100x60mm</t>
  </si>
  <si>
    <t>37203572</t>
  </si>
  <si>
    <t>20*1,05 'Přepočtené koeficientem množství</t>
  </si>
  <si>
    <t>741120401</t>
  </si>
  <si>
    <t>Montáž vodič Cu izolovaný drátovací plný a laněný žíla 0,35-6 mm2 v rozváděči (např. CY)</t>
  </si>
  <si>
    <t>-1167879110</t>
  </si>
  <si>
    <t>90+250+260+15+15+30+20</t>
  </si>
  <si>
    <t>34111030</t>
  </si>
  <si>
    <t>kabel instalační jádro Cu plné izolace PVC plášť PVC 450/750V (CYKY) 3x1,5mm2</t>
  </si>
  <si>
    <t>767642615</t>
  </si>
  <si>
    <t>340*1,15 'Přepočtené koeficientem množství</t>
  </si>
  <si>
    <t>34111036</t>
  </si>
  <si>
    <t>kabel instalační jádro Cu plné izolace PVC plášť PVC 450/750V (CYKY) 3x2,5mm2</t>
  </si>
  <si>
    <t>1586435166</t>
  </si>
  <si>
    <t>260*1,15 'Přepočtené koeficientem množství</t>
  </si>
  <si>
    <t>34111090</t>
  </si>
  <si>
    <t>kabel instalační jádro Cu plné izolace PVC plášť PVC 450/750V (CYKY) 5x1,5mm2</t>
  </si>
  <si>
    <t>558707019</t>
  </si>
  <si>
    <t>15*1,15 'Přepočtené koeficientem množství</t>
  </si>
  <si>
    <t>34111100</t>
  </si>
  <si>
    <t>kabel instalační jádro Cu plné izolace PVC plášť PVC 450/750V (CYKY) 5x6mm2</t>
  </si>
  <si>
    <t>918151950</t>
  </si>
  <si>
    <t>34113148</t>
  </si>
  <si>
    <t>kabel ovládací průmyslový stíněný laminovanou Al fólií s příložným Cu drátem jádro Cu plné izolace PVC plášť PVC 250V (JYTY) 2x1,00mm2</t>
  </si>
  <si>
    <t>-1201924150</t>
  </si>
  <si>
    <t>20*1,15 'Přepočtené koeficientem množství</t>
  </si>
  <si>
    <t>741120403</t>
  </si>
  <si>
    <t>Montáž vodič Cu izolovaný drátovací plný a laněný žíla 10-16 mm2 v rozváděči (např. CY)</t>
  </si>
  <si>
    <t>1387265968</t>
  </si>
  <si>
    <t>34141029</t>
  </si>
  <si>
    <t>vodič propojovací flexibilní jádro Cu lanované izolace PVC 450/750V (H07V-K) 1x16mm2</t>
  </si>
  <si>
    <t>54051305</t>
  </si>
  <si>
    <t>62</t>
  </si>
  <si>
    <t>7411280R</t>
  </si>
  <si>
    <t>Ostatní nosné kontrukce</t>
  </si>
  <si>
    <t>-915500790</t>
  </si>
  <si>
    <t>61</t>
  </si>
  <si>
    <t>741128R</t>
  </si>
  <si>
    <t>Drobný instalační materiál</t>
  </si>
  <si>
    <t>928507509</t>
  </si>
  <si>
    <t>1*0 'Přepočtené koeficientem množství</t>
  </si>
  <si>
    <t>741130001</t>
  </si>
  <si>
    <t>Ukončení vodič izolovaný do 2,5 mm2 v rozváděči nebo na přístroji</t>
  </si>
  <si>
    <t>213930265</t>
  </si>
  <si>
    <t>(41+2+4+1+5+7+2+19+1+1+2+2+6+2+4+8+3+8+3+3+3)*2</t>
  </si>
  <si>
    <t>741210102</t>
  </si>
  <si>
    <t>Montáž rozvaděčů litinových, hliníkových nebo plastových sestava do 100 kg</t>
  </si>
  <si>
    <t>-148141860</t>
  </si>
  <si>
    <t>1040012142R</t>
  </si>
  <si>
    <t>Rozvaděč NN RP3 včetně vyzbrojení</t>
  </si>
  <si>
    <t>-114221904</t>
  </si>
  <si>
    <t>741310001</t>
  </si>
  <si>
    <t>Montáž spínač nástěnný 1-jednopólový prostředí normální se zapojením vodičů</t>
  </si>
  <si>
    <t>2141740960</t>
  </si>
  <si>
    <t>34535015</t>
  </si>
  <si>
    <t>spínač nástěnný jednopólový, řazení 1, IP44, šroubové svorky</t>
  </si>
  <si>
    <t>1930458241</t>
  </si>
  <si>
    <t>741310003</t>
  </si>
  <si>
    <t>Montáž spínač nástěnný 2-dvoupólový prostředí normální se zapojením vodičů</t>
  </si>
  <si>
    <t>584274516</t>
  </si>
  <si>
    <t>34535016</t>
  </si>
  <si>
    <t>spínač nástěnný dvojpólový, s čirým průzorem, se signalizační doutnavkou, řazení 2, IP44, šroubové svorky</t>
  </si>
  <si>
    <t>-183744286</t>
  </si>
  <si>
    <t>741310021</t>
  </si>
  <si>
    <t>Montáž přepínač nástěnný 5-sériový prostředí normální se zapojením vodičů</t>
  </si>
  <si>
    <t>-467546584</t>
  </si>
  <si>
    <t>34535073</t>
  </si>
  <si>
    <t>přepínač nástěnný sériový, řazení 5, IP44, bezšroubové svorky</t>
  </si>
  <si>
    <t>-2068144689</t>
  </si>
  <si>
    <t>741310024</t>
  </si>
  <si>
    <t>Montáž přepínač nástěnný 6+6 dvojitý střídavý prostředí normální se zapojením vodičů</t>
  </si>
  <si>
    <t>-1127065085</t>
  </si>
  <si>
    <t>34535022</t>
  </si>
  <si>
    <t>přepínač nástěnný střídavý dvojitý, řazení 6+6(6+1), IP44, šroubové svorky</t>
  </si>
  <si>
    <t>1855707951</t>
  </si>
  <si>
    <t>741313001</t>
  </si>
  <si>
    <t>Montáž zásuvka (polo)zapuštěná bezšroubové připojení 2P+PE se zapojením vodičů</t>
  </si>
  <si>
    <t>279721767</t>
  </si>
  <si>
    <t>34555241</t>
  </si>
  <si>
    <t>přístroj zásuvky zapuštěné jednonásobné, krytka s clonkami, bezšroubové svorky</t>
  </si>
  <si>
    <t>-1146604698</t>
  </si>
  <si>
    <t>741313043</t>
  </si>
  <si>
    <t>Montáž zásuvka (polo)zapuštěná šroubové připojení 2x(2P + PE) dvojnásobná se zapojením vodičů</t>
  </si>
  <si>
    <t>1983636918</t>
  </si>
  <si>
    <t>34555238</t>
  </si>
  <si>
    <t>zásuvka zapuštěná dvojnásobná, šroubové svorky</t>
  </si>
  <si>
    <t>405767633</t>
  </si>
  <si>
    <t>741320002R</t>
  </si>
  <si>
    <t>Doplnění jističe 3x25 A do stávajícího rozvaděče RP3</t>
  </si>
  <si>
    <t>-364343510</t>
  </si>
  <si>
    <t>35822403</t>
  </si>
  <si>
    <t>jistič 3-pólový 25 A vypínací charakteristika B vypínací schopnost 10 kA</t>
  </si>
  <si>
    <t>-1417113072</t>
  </si>
  <si>
    <t>741320002R1</t>
  </si>
  <si>
    <t>Doplnění jističe do stávajícího rozvaděče v kotelně</t>
  </si>
  <si>
    <t>1948225340</t>
  </si>
  <si>
    <t>68</t>
  </si>
  <si>
    <t>35822107</t>
  </si>
  <si>
    <t>jistič 1-pólový 6 A vypínací charakteristika B vypínací schopnost 10 kA</t>
  </si>
  <si>
    <t>-1104934195</t>
  </si>
  <si>
    <t>741330301R</t>
  </si>
  <si>
    <t>Montáž ovladač tlačítkový ventilátoru  vestavný bez aretace se zapojením vodičů vč. ovladače</t>
  </si>
  <si>
    <t>900053268</t>
  </si>
  <si>
    <t>741330763R</t>
  </si>
  <si>
    <t>Montáž relé doběhové včetně zapojení</t>
  </si>
  <si>
    <t>-1674395912</t>
  </si>
  <si>
    <t>741330803R</t>
  </si>
  <si>
    <t>Montáž podružné ochranné přípojnice vč. materiálu</t>
  </si>
  <si>
    <t>2144770958</t>
  </si>
  <si>
    <t>56</t>
  </si>
  <si>
    <t>741330821R</t>
  </si>
  <si>
    <t>Montáž senzoru teploty NI1000 příložky potrubí vč materiálu</t>
  </si>
  <si>
    <t>-156320417</t>
  </si>
  <si>
    <t>50</t>
  </si>
  <si>
    <t>741331004R</t>
  </si>
  <si>
    <t>Montáž ekvitermního regulátoru okruhu UT včetně skříně</t>
  </si>
  <si>
    <t>-456095287</t>
  </si>
  <si>
    <t>51</t>
  </si>
  <si>
    <t>741331004R2</t>
  </si>
  <si>
    <t>EL. pohon 3 cestného regulačního ventilu, 230 V 3 bod</t>
  </si>
  <si>
    <t>916035902</t>
  </si>
  <si>
    <t>54</t>
  </si>
  <si>
    <t>741331075</t>
  </si>
  <si>
    <t>Montáž termostatu pro prostředí normální se zapojením vodičů</t>
  </si>
  <si>
    <t>528234352</t>
  </si>
  <si>
    <t>48455744</t>
  </si>
  <si>
    <t>termostat prostorový napájecí napětí 24V příkon 1W</t>
  </si>
  <si>
    <t>150580051</t>
  </si>
  <si>
    <t>52</t>
  </si>
  <si>
    <t>741331075R</t>
  </si>
  <si>
    <t>Montáž senzoru vnější teploty</t>
  </si>
  <si>
    <t>-1757243788</t>
  </si>
  <si>
    <t>53</t>
  </si>
  <si>
    <t>40561111</t>
  </si>
  <si>
    <t>senzor vnější teploty</t>
  </si>
  <si>
    <t>263913413</t>
  </si>
  <si>
    <t>741372002</t>
  </si>
  <si>
    <t>Montáž svítidlo LED interiérové přisazené nástěnné páskové lištové se zapojením vodičů</t>
  </si>
  <si>
    <t>-877597790</t>
  </si>
  <si>
    <t>34774013</t>
  </si>
  <si>
    <t>LED pásek 12V 10-20W/m</t>
  </si>
  <si>
    <t>-1925795625</t>
  </si>
  <si>
    <t>2*1,08 'Přepočtené koeficientem množství</t>
  </si>
  <si>
    <t>741372073</t>
  </si>
  <si>
    <t>Montáž svítidlo LED interiérové závěsné hranaté nebo kruhové přes 0,09 do 0,36 m2 se zapojením vodičů</t>
  </si>
  <si>
    <t>96654526</t>
  </si>
  <si>
    <t>2+4+1+5+7+2+19</t>
  </si>
  <si>
    <t>34825002R</t>
  </si>
  <si>
    <t>Svítidlo liniové přisazené, LED 23 W, opál. kryt, IP 20</t>
  </si>
  <si>
    <t>1518420177</t>
  </si>
  <si>
    <t>34825011R</t>
  </si>
  <si>
    <t>Svítidlo liniové přisazené, LED 33 W, opál. kryt, IP 20</t>
  </si>
  <si>
    <t>-1709518276</t>
  </si>
  <si>
    <t>42</t>
  </si>
  <si>
    <t>MLD413126320R</t>
  </si>
  <si>
    <t>Svítidlo liniové přisazené, LED 40 W, opál. kryt IP20</t>
  </si>
  <si>
    <t>1280045326</t>
  </si>
  <si>
    <t>43</t>
  </si>
  <si>
    <t>34835000</t>
  </si>
  <si>
    <t>Svítidlo liniové přisazené, LED 20W, PC kryt, IP65, průmyslové</t>
  </si>
  <si>
    <t>907538606</t>
  </si>
  <si>
    <t>44</t>
  </si>
  <si>
    <t>34825010R</t>
  </si>
  <si>
    <t>Svítidlo kruhové vestavné, LED 20 W, IP 20</t>
  </si>
  <si>
    <t>622159359</t>
  </si>
  <si>
    <t>45</t>
  </si>
  <si>
    <t>34825013R</t>
  </si>
  <si>
    <t>Svítidlo kruhové přisazené, LED 34 W, IP 20</t>
  </si>
  <si>
    <t>-646148527</t>
  </si>
  <si>
    <t>46</t>
  </si>
  <si>
    <t>34825015R</t>
  </si>
  <si>
    <t>Svítidlo obdélníkové přisazené, LED 30,3 W, IP 40, MPR kryt, UGR 19</t>
  </si>
  <si>
    <t>-899803769</t>
  </si>
  <si>
    <t>47</t>
  </si>
  <si>
    <t>741372162</t>
  </si>
  <si>
    <t>Montáž svítidlo LED interiérové vestavné stropní nouzové s piktogramem</t>
  </si>
  <si>
    <t>2103267693</t>
  </si>
  <si>
    <t>48</t>
  </si>
  <si>
    <t>34835013R</t>
  </si>
  <si>
    <t>svítidlo LED nouzové stropní LED 3W optika PL</t>
  </si>
  <si>
    <t>831780659</t>
  </si>
  <si>
    <t>49</t>
  </si>
  <si>
    <t>34835016R</t>
  </si>
  <si>
    <t>svítidlo LED nouzové stropní LED 3W optika UC</t>
  </si>
  <si>
    <t>440628984</t>
  </si>
  <si>
    <t>741810002</t>
  </si>
  <si>
    <t>Celková prohlídka elektrického rozvodu a zařízení přes 100 000 do 500 000,- Kč</t>
  </si>
  <si>
    <t>-1617672655</t>
  </si>
  <si>
    <t>741910412</t>
  </si>
  <si>
    <t>Montáž žlab kovový šířky do 100 mm bez víka</t>
  </si>
  <si>
    <t>-947100665</t>
  </si>
  <si>
    <t>34575602</t>
  </si>
  <si>
    <t>žlab kabelový drátěný galvanicky zinkovaný 500/100mm</t>
  </si>
  <si>
    <t>-1483181797</t>
  </si>
  <si>
    <t>20*1,2 'Přepočtené koeficientem množství</t>
  </si>
  <si>
    <t>59</t>
  </si>
  <si>
    <t>998741122</t>
  </si>
  <si>
    <t>Přesun hmot tonážní pro silnoproud ruční v objektech v přes 6 do 12 m</t>
  </si>
  <si>
    <t>-2105315499</t>
  </si>
  <si>
    <t>Práce a dodávky M</t>
  </si>
  <si>
    <t>46-M</t>
  </si>
  <si>
    <t>Zemní práce při extr.mont.pracích</t>
  </si>
  <si>
    <t>60</t>
  </si>
  <si>
    <t>468081414</t>
  </si>
  <si>
    <t>Vybourání otvorů pro elektroinstalace ve zdivu betonovém pl do 0,02 m2 tl přes 45 do 60 cm</t>
  </si>
  <si>
    <t>807238455</t>
  </si>
  <si>
    <t>63</t>
  </si>
  <si>
    <t>HZS2491R</t>
  </si>
  <si>
    <t>Nespecifikované zednické přípomoci</t>
  </si>
  <si>
    <t>881458161</t>
  </si>
  <si>
    <t>06 - SO 06 slaboproud</t>
  </si>
  <si>
    <t xml:space="preserve">    742 - Elektroinstalace - slaboproud</t>
  </si>
  <si>
    <t>742</t>
  </si>
  <si>
    <t>Elektroinstalace - slaboproud</t>
  </si>
  <si>
    <t>742110003</t>
  </si>
  <si>
    <t>Montáž trubek pro slaboproud plastových ohebných uložených volně na příchytky</t>
  </si>
  <si>
    <t>59548239</t>
  </si>
  <si>
    <t>60+20</t>
  </si>
  <si>
    <t>34571383</t>
  </si>
  <si>
    <t>trubka elektroinstalační plastová bezhalogenová ohebná lehce odolná D 14,4/20mm poloměr ohybu &gt;80mm</t>
  </si>
  <si>
    <t>743835854</t>
  </si>
  <si>
    <t>60*1,05 'Přepočtené koeficientem množství</t>
  </si>
  <si>
    <t>34571386</t>
  </si>
  <si>
    <t>trubka elektroinstalační plastová bezhalogenová ohebná lehce odolná D 31,5/40mm poloměr ohybu &gt;170mm</t>
  </si>
  <si>
    <t>-1676411793</t>
  </si>
  <si>
    <t>742110102</t>
  </si>
  <si>
    <t>Montáž kabelového žlabu pro slaboproud šířky do 150 mm</t>
  </si>
  <si>
    <t>1657611336</t>
  </si>
  <si>
    <t>34575491</t>
  </si>
  <si>
    <t>žlab kabelový pozinkovaný 2m/ks 50x62</t>
  </si>
  <si>
    <t>-1118674242</t>
  </si>
  <si>
    <t>742124002</t>
  </si>
  <si>
    <t>Montáž kabelů datových FTP, UTP, STP pro vnitřní rozvody do trubky</t>
  </si>
  <si>
    <t>1475857477</t>
  </si>
  <si>
    <t>34121263</t>
  </si>
  <si>
    <t>kabel datový jádro Cu plné plášť PVC (U/UTP) kategorie 6</t>
  </si>
  <si>
    <t>-1519846144</t>
  </si>
  <si>
    <t>225*1,2 'Přepočtené koeficientem množství</t>
  </si>
  <si>
    <t>742210902R</t>
  </si>
  <si>
    <t>Měření datové sítě a vyhotovení protokolů</t>
  </si>
  <si>
    <t>-387425301</t>
  </si>
  <si>
    <t>742330001R</t>
  </si>
  <si>
    <t>D+M Datový rozvaděč, 19" 12 Um 600x400 mm, v=600mm</t>
  </si>
  <si>
    <t>1487514976</t>
  </si>
  <si>
    <t>742330012</t>
  </si>
  <si>
    <t>Montáž zařízení do rozvaděče (switch, UPS, DVR, server) bez nastavení</t>
  </si>
  <si>
    <t>-430496475</t>
  </si>
  <si>
    <t>35712094R</t>
  </si>
  <si>
    <t>switch 16 portů UTP 1Gb, SFP</t>
  </si>
  <si>
    <t>207775507</t>
  </si>
  <si>
    <t>742330024</t>
  </si>
  <si>
    <t>Montáž patch panelu 24 portů</t>
  </si>
  <si>
    <t>-1416994554</t>
  </si>
  <si>
    <t>37451110</t>
  </si>
  <si>
    <t>patch panel Cat6 PCB 1U 24 portů 19" UTP</t>
  </si>
  <si>
    <t>810094444</t>
  </si>
  <si>
    <t>742330045</t>
  </si>
  <si>
    <t>Montáž datové zásuvky 1 až 6 pozic přisazené na omítku</t>
  </si>
  <si>
    <t>-1065507373</t>
  </si>
  <si>
    <t>37451185R2</t>
  </si>
  <si>
    <t>krabička nástěnná zásuvková 1xrj45, UTP cat 6</t>
  </si>
  <si>
    <t>903092696</t>
  </si>
  <si>
    <t>37451185R1</t>
  </si>
  <si>
    <t>krabička nástěnná zásuvková 2xrj45, UTP cat 6</t>
  </si>
  <si>
    <t>732161814</t>
  </si>
  <si>
    <t>742330061</t>
  </si>
  <si>
    <t>Montáž přístupového bodu včetně nastavení</t>
  </si>
  <si>
    <t>-438698125</t>
  </si>
  <si>
    <t>40371018R</t>
  </si>
  <si>
    <t>Management panel</t>
  </si>
  <si>
    <t>2026361452</t>
  </si>
  <si>
    <t>-2052539183</t>
  </si>
  <si>
    <t>40371012</t>
  </si>
  <si>
    <t>bod přístupový vnitřní, WiFi 6</t>
  </si>
  <si>
    <t>322437251</t>
  </si>
  <si>
    <t>998742122</t>
  </si>
  <si>
    <t>Přesun hmot tonážní pro slaboproud ruční v objektech v do 12 m</t>
  </si>
  <si>
    <t>-1974260140</t>
  </si>
  <si>
    <t>HZS1301R</t>
  </si>
  <si>
    <t>Nespecifikové zednické přípomoci</t>
  </si>
  <si>
    <t>-1853813218</t>
  </si>
  <si>
    <t>07 - VRN</t>
  </si>
  <si>
    <t>VRN - Vedlejší rozpočtové náklady</t>
  </si>
  <si>
    <t xml:space="preserve">    VRN1 - Průzkumné, zeměměřičské a projektové práce</t>
  </si>
  <si>
    <t xml:space="preserve">    VRN3 - Zařízení staveniště</t>
  </si>
  <si>
    <t xml:space="preserve">    VRN7 - Provozní vlivy</t>
  </si>
  <si>
    <t>Vedlejší rozpočtové náklady</t>
  </si>
  <si>
    <t>VRN1</t>
  </si>
  <si>
    <t>Průzkumné, zeměměřičské a projektové práce</t>
  </si>
  <si>
    <t>013254000</t>
  </si>
  <si>
    <t>Dokumentace skutečného provedení stavby</t>
  </si>
  <si>
    <t>…</t>
  </si>
  <si>
    <t>1024</t>
  </si>
  <si>
    <t>377626576</t>
  </si>
  <si>
    <t>VRN3</t>
  </si>
  <si>
    <t>Zařízení staveniště</t>
  </si>
  <si>
    <t>030001000</t>
  </si>
  <si>
    <t>-582732153</t>
  </si>
  <si>
    <t>VRN7</t>
  </si>
  <si>
    <t>Provozní vlivy</t>
  </si>
  <si>
    <t>070001000</t>
  </si>
  <si>
    <t>1195699054</t>
  </si>
  <si>
    <t>SEZNAM FIGUR</t>
  </si>
  <si>
    <t>Výměra</t>
  </si>
  <si>
    <t>kr</t>
  </si>
  <si>
    <t>l</t>
  </si>
  <si>
    <t>Použití figury: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</si>
</sst>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0000A8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0" fillId="0" borderId="0" applyNumberFormat="0" applyFill="0" applyBorder="0" applyAlignment="0" applyProtection="0"/>
  </cellStyleXfs>
  <cellXfs count="25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2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3" fillId="4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Alignment="1">
      <alignment vertical="center"/>
    </xf>
    <xf numFmtId="166" fontId="21" fillId="0" borderId="0" xfId="0" applyNumberFormat="1" applyFont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0" fillId="0" borderId="14" xfId="0" applyNumberFormat="1" applyFont="1" applyBorder="1" applyAlignment="1">
      <alignment vertical="center"/>
    </xf>
    <xf numFmtId="4" fontId="30" fillId="0" borderId="0" xfId="0" applyNumberFormat="1" applyFont="1" applyAlignment="1">
      <alignment vertical="center"/>
    </xf>
    <xf numFmtId="166" fontId="30" fillId="0" borderId="0" xfId="0" applyNumberFormat="1" applyFont="1" applyAlignment="1">
      <alignment vertical="center"/>
    </xf>
    <xf numFmtId="4" fontId="30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0" fillId="0" borderId="19" xfId="0" applyNumberFormat="1" applyFont="1" applyBorder="1" applyAlignment="1">
      <alignment vertical="center"/>
    </xf>
    <xf numFmtId="4" fontId="30" fillId="0" borderId="20" xfId="0" applyNumberFormat="1" applyFont="1" applyBorder="1" applyAlignment="1">
      <alignment vertical="center"/>
    </xf>
    <xf numFmtId="166" fontId="30" fillId="0" borderId="20" xfId="0" applyNumberFormat="1" applyFont="1" applyBorder="1" applyAlignment="1">
      <alignment vertical="center"/>
    </xf>
    <xf numFmtId="4" fontId="30" fillId="0" borderId="21" xfId="0" applyNumberFormat="1" applyFont="1" applyBorder="1" applyAlignment="1">
      <alignment vertical="center"/>
    </xf>
    <xf numFmtId="0" fontId="31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3" fillId="4" borderId="0" xfId="0" applyFont="1" applyFill="1" applyAlignment="1">
      <alignment horizontal="left" vertical="center"/>
    </xf>
    <xf numFmtId="0" fontId="23" fillId="4" borderId="0" xfId="0" applyFont="1" applyFill="1" applyAlignment="1">
      <alignment horizontal="right" vertical="center"/>
    </xf>
    <xf numFmtId="0" fontId="33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3" fillId="4" borderId="16" xfId="0" applyFont="1" applyFill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18" xfId="0" applyFont="1" applyFill="1" applyBorder="1" applyAlignment="1">
      <alignment horizontal="center" vertical="center" wrapText="1"/>
    </xf>
    <xf numFmtId="0" fontId="23" fillId="4" borderId="0" xfId="0" applyFont="1" applyFill="1" applyAlignment="1">
      <alignment horizontal="center" vertical="center" wrapText="1"/>
    </xf>
    <xf numFmtId="4" fontId="25" fillId="0" borderId="0" xfId="0" applyNumberFormat="1" applyFont="1"/>
    <xf numFmtId="166" fontId="34" fillId="0" borderId="12" xfId="0" applyNumberFormat="1" applyFont="1" applyBorder="1"/>
    <xf numFmtId="166" fontId="34" fillId="0" borderId="13" xfId="0" applyNumberFormat="1" applyFont="1" applyBorder="1"/>
    <xf numFmtId="4" fontId="35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3" fillId="0" borderId="22" xfId="0" applyFont="1" applyBorder="1" applyAlignment="1">
      <alignment horizontal="center" vertical="center"/>
    </xf>
    <xf numFmtId="49" fontId="23" fillId="0" borderId="22" xfId="0" applyNumberFormat="1" applyFont="1" applyBorder="1" applyAlignment="1">
      <alignment horizontal="left" vertical="center" wrapText="1"/>
    </xf>
    <xf numFmtId="0" fontId="23" fillId="0" borderId="22" xfId="0" applyFont="1" applyBorder="1" applyAlignment="1">
      <alignment horizontal="left" vertical="center" wrapText="1"/>
    </xf>
    <xf numFmtId="0" fontId="23" fillId="0" borderId="22" xfId="0" applyFont="1" applyBorder="1" applyAlignment="1">
      <alignment horizontal="center" vertical="center" wrapText="1"/>
    </xf>
    <xf numFmtId="167" fontId="23" fillId="0" borderId="22" xfId="0" applyNumberFormat="1" applyFont="1" applyBorder="1" applyAlignment="1">
      <alignment vertical="center"/>
    </xf>
    <xf numFmtId="4" fontId="23" fillId="2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>
      <alignment vertical="center"/>
    </xf>
    <xf numFmtId="0" fontId="0" fillId="0" borderId="22" xfId="0" applyBorder="1" applyAlignment="1">
      <alignment vertical="center"/>
    </xf>
    <xf numFmtId="0" fontId="24" fillId="2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Alignment="1">
      <alignment horizontal="center" vertical="center"/>
    </xf>
    <xf numFmtId="166" fontId="24" fillId="0" borderId="0" xfId="0" applyNumberFormat="1" applyFont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37" fillId="0" borderId="22" xfId="0" applyFont="1" applyBorder="1" applyAlignment="1">
      <alignment horizontal="center" vertical="center"/>
    </xf>
    <xf numFmtId="49" fontId="37" fillId="0" borderId="22" xfId="0" applyNumberFormat="1" applyFont="1" applyBorder="1" applyAlignment="1">
      <alignment horizontal="left" vertical="center" wrapText="1"/>
    </xf>
    <xf numFmtId="0" fontId="37" fillId="0" borderId="22" xfId="0" applyFont="1" applyBorder="1" applyAlignment="1">
      <alignment horizontal="left" vertical="center" wrapText="1"/>
    </xf>
    <xf numFmtId="0" fontId="37" fillId="0" borderId="22" xfId="0" applyFont="1" applyBorder="1" applyAlignment="1">
      <alignment horizontal="center" vertical="center" wrapText="1"/>
    </xf>
    <xf numFmtId="167" fontId="37" fillId="0" borderId="22" xfId="0" applyNumberFormat="1" applyFont="1" applyBorder="1" applyAlignment="1">
      <alignment vertical="center"/>
    </xf>
    <xf numFmtId="4" fontId="37" fillId="2" borderId="22" xfId="0" applyNumberFormat="1" applyFont="1" applyFill="1" applyBorder="1" applyAlignment="1" applyProtection="1">
      <alignment vertical="center"/>
      <protection locked="0"/>
    </xf>
    <xf numFmtId="4" fontId="37" fillId="0" borderId="22" xfId="0" applyNumberFormat="1" applyFont="1" applyBorder="1" applyAlignment="1">
      <alignment vertical="center"/>
    </xf>
    <xf numFmtId="0" fontId="38" fillId="0" borderId="22" xfId="0" applyFont="1" applyBorder="1" applyAlignment="1">
      <alignment vertical="center"/>
    </xf>
    <xf numFmtId="0" fontId="38" fillId="0" borderId="3" xfId="0" applyFont="1" applyBorder="1" applyAlignment="1">
      <alignment vertical="center"/>
    </xf>
    <xf numFmtId="0" fontId="37" fillId="2" borderId="14" xfId="0" applyFont="1" applyFill="1" applyBorder="1" applyAlignment="1" applyProtection="1">
      <alignment horizontal="left" vertical="center"/>
      <protection locked="0"/>
    </xf>
    <xf numFmtId="0" fontId="3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indent="1"/>
    </xf>
    <xf numFmtId="0" fontId="0" fillId="0" borderId="14" xfId="0" applyBorder="1" applyAlignment="1">
      <alignment vertical="center"/>
    </xf>
    <xf numFmtId="0" fontId="22" fillId="0" borderId="0" xfId="0" applyFont="1" applyAlignment="1">
      <alignment horizontal="left" vertical="center" indent="1"/>
    </xf>
    <xf numFmtId="167" fontId="22" fillId="0" borderId="0" xfId="0" applyNumberFormat="1" applyFont="1" applyAlignment="1">
      <alignment vertical="center"/>
    </xf>
    <xf numFmtId="0" fontId="17" fillId="0" borderId="0" xfId="0" applyFont="1" applyAlignment="1">
      <alignment horizontal="left" vertical="center" indent="2"/>
    </xf>
    <xf numFmtId="0" fontId="22" fillId="0" borderId="0" xfId="0" applyFont="1" applyAlignment="1">
      <alignment horizontal="left" vertical="center" indent="2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24" fillId="2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>
      <alignment horizontal="center" vertical="center"/>
    </xf>
    <xf numFmtId="166" fontId="24" fillId="0" borderId="20" xfId="0" applyNumberFormat="1" applyFont="1" applyBorder="1" applyAlignment="1">
      <alignment vertical="center"/>
    </xf>
    <xf numFmtId="166" fontId="24" fillId="0" borderId="21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39" fillId="0" borderId="16" xfId="0" applyFont="1" applyBorder="1" applyAlignment="1">
      <alignment horizontal="left" vertical="center" wrapText="1"/>
    </xf>
    <xf numFmtId="0" fontId="39" fillId="0" borderId="22" xfId="0" applyFont="1" applyBorder="1" applyAlignment="1">
      <alignment horizontal="left" vertical="center" wrapText="1"/>
    </xf>
    <xf numFmtId="0" fontId="39" fillId="0" borderId="22" xfId="0" applyFont="1" applyBorder="1" applyAlignment="1">
      <alignment horizontal="left" vertical="center"/>
    </xf>
    <xf numFmtId="167" fontId="39" fillId="0" borderId="18" xfId="0" applyNumberFormat="1" applyFont="1" applyBorder="1" applyAlignment="1">
      <alignment vertical="center"/>
    </xf>
    <xf numFmtId="0" fontId="0" fillId="0" borderId="0" xfId="0" applyAlignment="1">
      <alignment horizontal="left" vertical="center" wrapText="1"/>
    </xf>
    <xf numFmtId="167" fontId="0" fillId="0" borderId="0" xfId="0" applyNumberFormat="1" applyAlignment="1">
      <alignment vertical="center"/>
    </xf>
    <xf numFmtId="0" fontId="3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4" borderId="6" xfId="0" applyFont="1" applyFill="1" applyBorder="1" applyAlignment="1">
      <alignment horizontal="center" vertical="center"/>
    </xf>
    <xf numFmtId="0" fontId="23" fillId="4" borderId="7" xfId="0" applyFont="1" applyFill="1" applyBorder="1" applyAlignment="1">
      <alignment horizontal="left" vertical="center"/>
    </xf>
    <xf numFmtId="0" fontId="23" fillId="4" borderId="7" xfId="0" applyFont="1" applyFill="1" applyBorder="1" applyAlignment="1">
      <alignment horizontal="right" vertical="center"/>
    </xf>
    <xf numFmtId="0" fontId="23" fillId="4" borderId="7" xfId="0" applyFont="1" applyFill="1" applyBorder="1" applyAlignment="1">
      <alignment horizontal="center" vertical="center"/>
    </xf>
    <xf numFmtId="0" fontId="23" fillId="4" borderId="8" xfId="0" applyFont="1" applyFill="1" applyBorder="1" applyAlignment="1">
      <alignment horizontal="left" vertical="center"/>
    </xf>
    <xf numFmtId="0" fontId="28" fillId="0" borderId="0" xfId="0" applyFont="1" applyAlignment="1">
      <alignment horizontal="left" vertical="center" wrapText="1"/>
    </xf>
    <xf numFmtId="4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4" fontId="25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3"/>
  <sheetViews>
    <sheetView showGridLines="0" tabSelected="1" workbookViewId="0"/>
  </sheetViews>
  <sheetFormatPr defaultRowHeight="14.4"/>
  <cols>
    <col min="1" max="1" width="8.28515625" customWidth="1"/>
    <col min="2" max="2" width="1.7109375" customWidth="1"/>
    <col min="3" max="3" width="4.140625" customWidth="1"/>
    <col min="4" max="33" width="2.7109375" customWidth="1"/>
    <col min="34" max="34" width="3.28515625" customWidth="1"/>
    <col min="35" max="35" width="31.7109375" customWidth="1"/>
    <col min="36" max="37" width="2.42578125" customWidth="1"/>
    <col min="38" max="38" width="8.28515625" customWidth="1"/>
    <col min="39" max="39" width="3.28515625" customWidth="1"/>
    <col min="40" max="40" width="13.28515625" customWidth="1"/>
    <col min="41" max="41" width="7.42578125" customWidth="1"/>
    <col min="42" max="42" width="4.140625" customWidth="1"/>
    <col min="43" max="43" width="15.7109375" hidden="1" customWidth="1"/>
    <col min="44" max="44" width="13.7109375" customWidth="1"/>
    <col min="45" max="47" width="25.85546875" hidden="1" customWidth="1"/>
    <col min="48" max="49" width="21.7109375" hidden="1" customWidth="1"/>
    <col min="50" max="51" width="25" hidden="1" customWidth="1"/>
    <col min="52" max="52" width="21.7109375" hidden="1" customWidth="1"/>
    <col min="53" max="53" width="19.140625" hidden="1" customWidth="1"/>
    <col min="54" max="54" width="25" hidden="1" customWidth="1"/>
    <col min="55" max="55" width="21.7109375" hidden="1" customWidth="1"/>
    <col min="56" max="56" width="19.140625" hidden="1" customWidth="1"/>
    <col min="57" max="57" width="66.42578125" customWidth="1"/>
    <col min="71" max="91" width="9.28515625" hidden="1"/>
  </cols>
  <sheetData>
    <row r="1" spans="1:74" ht="10.199999999999999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pans="1:74" ht="36.9" customHeight="1">
      <c r="AR2" s="231"/>
      <c r="AS2" s="231"/>
      <c r="AT2" s="231"/>
      <c r="AU2" s="231"/>
      <c r="AV2" s="231"/>
      <c r="AW2" s="231"/>
      <c r="AX2" s="231"/>
      <c r="AY2" s="231"/>
      <c r="AZ2" s="231"/>
      <c r="BA2" s="231"/>
      <c r="BB2" s="231"/>
      <c r="BC2" s="231"/>
      <c r="BD2" s="231"/>
      <c r="BE2" s="231"/>
      <c r="BS2" s="17" t="s">
        <v>6</v>
      </c>
      <c r="BT2" s="17" t="s">
        <v>7</v>
      </c>
    </row>
    <row r="3" spans="1:74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pans="1:74" ht="24.9" customHeight="1">
      <c r="B4" s="20"/>
      <c r="D4" s="21" t="s">
        <v>9</v>
      </c>
      <c r="AR4" s="20"/>
      <c r="AS4" s="22" t="s">
        <v>10</v>
      </c>
      <c r="BE4" s="23" t="s">
        <v>11</v>
      </c>
      <c r="BS4" s="17" t="s">
        <v>12</v>
      </c>
    </row>
    <row r="5" spans="1:74" ht="12" customHeight="1">
      <c r="B5" s="20"/>
      <c r="D5" s="24" t="s">
        <v>13</v>
      </c>
      <c r="K5" s="230" t="s">
        <v>14</v>
      </c>
      <c r="L5" s="231"/>
      <c r="M5" s="231"/>
      <c r="N5" s="231"/>
      <c r="O5" s="231"/>
      <c r="P5" s="231"/>
      <c r="Q5" s="231"/>
      <c r="R5" s="231"/>
      <c r="S5" s="231"/>
      <c r="T5" s="231"/>
      <c r="U5" s="231"/>
      <c r="V5" s="231"/>
      <c r="W5" s="231"/>
      <c r="X5" s="231"/>
      <c r="Y5" s="231"/>
      <c r="Z5" s="231"/>
      <c r="AA5" s="231"/>
      <c r="AB5" s="231"/>
      <c r="AC5" s="231"/>
      <c r="AD5" s="231"/>
      <c r="AE5" s="231"/>
      <c r="AF5" s="231"/>
      <c r="AG5" s="231"/>
      <c r="AH5" s="231"/>
      <c r="AI5" s="231"/>
      <c r="AJ5" s="231"/>
      <c r="AR5" s="20"/>
      <c r="BE5" s="227" t="s">
        <v>15</v>
      </c>
      <c r="BS5" s="17" t="s">
        <v>6</v>
      </c>
    </row>
    <row r="6" spans="1:74" ht="36.9" customHeight="1">
      <c r="B6" s="20"/>
      <c r="D6" s="26" t="s">
        <v>16</v>
      </c>
      <c r="K6" s="232" t="s">
        <v>17</v>
      </c>
      <c r="L6" s="231"/>
      <c r="M6" s="231"/>
      <c r="N6" s="231"/>
      <c r="O6" s="231"/>
      <c r="P6" s="231"/>
      <c r="Q6" s="231"/>
      <c r="R6" s="231"/>
      <c r="S6" s="231"/>
      <c r="T6" s="231"/>
      <c r="U6" s="231"/>
      <c r="V6" s="231"/>
      <c r="W6" s="231"/>
      <c r="X6" s="231"/>
      <c r="Y6" s="231"/>
      <c r="Z6" s="231"/>
      <c r="AA6" s="231"/>
      <c r="AB6" s="231"/>
      <c r="AC6" s="231"/>
      <c r="AD6" s="231"/>
      <c r="AE6" s="231"/>
      <c r="AF6" s="231"/>
      <c r="AG6" s="231"/>
      <c r="AH6" s="231"/>
      <c r="AI6" s="231"/>
      <c r="AJ6" s="231"/>
      <c r="AR6" s="20"/>
      <c r="BE6" s="228"/>
      <c r="BS6" s="17" t="s">
        <v>6</v>
      </c>
    </row>
    <row r="7" spans="1:74" ht="12" customHeight="1">
      <c r="B7" s="20"/>
      <c r="D7" s="27" t="s">
        <v>18</v>
      </c>
      <c r="K7" s="25" t="s">
        <v>19</v>
      </c>
      <c r="AK7" s="27" t="s">
        <v>20</v>
      </c>
      <c r="AN7" s="25" t="s">
        <v>21</v>
      </c>
      <c r="AR7" s="20"/>
      <c r="BE7" s="228"/>
      <c r="BS7" s="17" t="s">
        <v>6</v>
      </c>
    </row>
    <row r="8" spans="1:74" ht="12" customHeight="1">
      <c r="B8" s="20"/>
      <c r="D8" s="27" t="s">
        <v>22</v>
      </c>
      <c r="K8" s="25" t="s">
        <v>23</v>
      </c>
      <c r="AK8" s="27" t="s">
        <v>24</v>
      </c>
      <c r="AN8" s="28" t="s">
        <v>25</v>
      </c>
      <c r="AR8" s="20"/>
      <c r="BE8" s="228"/>
      <c r="BS8" s="17" t="s">
        <v>6</v>
      </c>
    </row>
    <row r="9" spans="1:74" ht="14.4" customHeight="1">
      <c r="B9" s="20"/>
      <c r="AR9" s="20"/>
      <c r="BE9" s="228"/>
      <c r="BS9" s="17" t="s">
        <v>6</v>
      </c>
    </row>
    <row r="10" spans="1:74" ht="12" customHeight="1">
      <c r="B10" s="20"/>
      <c r="D10" s="27" t="s">
        <v>26</v>
      </c>
      <c r="AK10" s="27" t="s">
        <v>27</v>
      </c>
      <c r="AN10" s="25" t="s">
        <v>1</v>
      </c>
      <c r="AR10" s="20"/>
      <c r="BE10" s="228"/>
      <c r="BS10" s="17" t="s">
        <v>6</v>
      </c>
    </row>
    <row r="11" spans="1:74" ht="18.45" customHeight="1">
      <c r="B11" s="20"/>
      <c r="E11" s="25" t="s">
        <v>28</v>
      </c>
      <c r="AK11" s="27" t="s">
        <v>29</v>
      </c>
      <c r="AN11" s="25" t="s">
        <v>1</v>
      </c>
      <c r="AR11" s="20"/>
      <c r="BE11" s="228"/>
      <c r="BS11" s="17" t="s">
        <v>6</v>
      </c>
    </row>
    <row r="12" spans="1:74" ht="6.9" customHeight="1">
      <c r="B12" s="20"/>
      <c r="AR12" s="20"/>
      <c r="BE12" s="228"/>
      <c r="BS12" s="17" t="s">
        <v>6</v>
      </c>
    </row>
    <row r="13" spans="1:74" ht="12" customHeight="1">
      <c r="B13" s="20"/>
      <c r="D13" s="27" t="s">
        <v>30</v>
      </c>
      <c r="AK13" s="27" t="s">
        <v>27</v>
      </c>
      <c r="AN13" s="29" t="s">
        <v>31</v>
      </c>
      <c r="AR13" s="20"/>
      <c r="BE13" s="228"/>
      <c r="BS13" s="17" t="s">
        <v>6</v>
      </c>
    </row>
    <row r="14" spans="1:74" ht="13.2">
      <c r="B14" s="20"/>
      <c r="E14" s="233" t="s">
        <v>31</v>
      </c>
      <c r="F14" s="234"/>
      <c r="G14" s="234"/>
      <c r="H14" s="234"/>
      <c r="I14" s="234"/>
      <c r="J14" s="234"/>
      <c r="K14" s="234"/>
      <c r="L14" s="234"/>
      <c r="M14" s="234"/>
      <c r="N14" s="234"/>
      <c r="O14" s="234"/>
      <c r="P14" s="234"/>
      <c r="Q14" s="234"/>
      <c r="R14" s="234"/>
      <c r="S14" s="234"/>
      <c r="T14" s="234"/>
      <c r="U14" s="234"/>
      <c r="V14" s="234"/>
      <c r="W14" s="234"/>
      <c r="X14" s="234"/>
      <c r="Y14" s="234"/>
      <c r="Z14" s="234"/>
      <c r="AA14" s="234"/>
      <c r="AB14" s="234"/>
      <c r="AC14" s="234"/>
      <c r="AD14" s="234"/>
      <c r="AE14" s="234"/>
      <c r="AF14" s="234"/>
      <c r="AG14" s="234"/>
      <c r="AH14" s="234"/>
      <c r="AI14" s="234"/>
      <c r="AJ14" s="234"/>
      <c r="AK14" s="27" t="s">
        <v>29</v>
      </c>
      <c r="AN14" s="29" t="s">
        <v>31</v>
      </c>
      <c r="AR14" s="20"/>
      <c r="BE14" s="228"/>
      <c r="BS14" s="17" t="s">
        <v>6</v>
      </c>
    </row>
    <row r="15" spans="1:74" ht="6.9" customHeight="1">
      <c r="B15" s="20"/>
      <c r="AR15" s="20"/>
      <c r="BE15" s="228"/>
      <c r="BS15" s="17" t="s">
        <v>4</v>
      </c>
    </row>
    <row r="16" spans="1:74" ht="12" customHeight="1">
      <c r="B16" s="20"/>
      <c r="D16" s="27" t="s">
        <v>32</v>
      </c>
      <c r="AK16" s="27" t="s">
        <v>27</v>
      </c>
      <c r="AN16" s="25" t="s">
        <v>1</v>
      </c>
      <c r="AR16" s="20"/>
      <c r="BE16" s="228"/>
      <c r="BS16" s="17" t="s">
        <v>4</v>
      </c>
    </row>
    <row r="17" spans="2:71" ht="18.45" customHeight="1">
      <c r="B17" s="20"/>
      <c r="E17" s="25" t="s">
        <v>33</v>
      </c>
      <c r="AK17" s="27" t="s">
        <v>29</v>
      </c>
      <c r="AN17" s="25" t="s">
        <v>1</v>
      </c>
      <c r="AR17" s="20"/>
      <c r="BE17" s="228"/>
      <c r="BS17" s="17" t="s">
        <v>34</v>
      </c>
    </row>
    <row r="18" spans="2:71" ht="6.9" customHeight="1">
      <c r="B18" s="20"/>
      <c r="AR18" s="20"/>
      <c r="BE18" s="228"/>
      <c r="BS18" s="17" t="s">
        <v>6</v>
      </c>
    </row>
    <row r="19" spans="2:71" ht="12" customHeight="1">
      <c r="B19" s="20"/>
      <c r="D19" s="27" t="s">
        <v>35</v>
      </c>
      <c r="AK19" s="27" t="s">
        <v>27</v>
      </c>
      <c r="AN19" s="25" t="s">
        <v>1</v>
      </c>
      <c r="AR19" s="20"/>
      <c r="BE19" s="228"/>
      <c r="BS19" s="17" t="s">
        <v>6</v>
      </c>
    </row>
    <row r="20" spans="2:71" ht="18.45" customHeight="1">
      <c r="B20" s="20"/>
      <c r="E20" s="25" t="s">
        <v>36</v>
      </c>
      <c r="AK20" s="27" t="s">
        <v>29</v>
      </c>
      <c r="AN20" s="25" t="s">
        <v>1</v>
      </c>
      <c r="AR20" s="20"/>
      <c r="BE20" s="228"/>
      <c r="BS20" s="17" t="s">
        <v>34</v>
      </c>
    </row>
    <row r="21" spans="2:71" ht="6.9" customHeight="1">
      <c r="B21" s="20"/>
      <c r="AR21" s="20"/>
      <c r="BE21" s="228"/>
    </row>
    <row r="22" spans="2:71" ht="12" customHeight="1">
      <c r="B22" s="20"/>
      <c r="D22" s="27" t="s">
        <v>37</v>
      </c>
      <c r="AR22" s="20"/>
      <c r="BE22" s="228"/>
    </row>
    <row r="23" spans="2:71" ht="16.5" customHeight="1">
      <c r="B23" s="20"/>
      <c r="E23" s="235" t="s">
        <v>1</v>
      </c>
      <c r="F23" s="235"/>
      <c r="G23" s="235"/>
      <c r="H23" s="235"/>
      <c r="I23" s="235"/>
      <c r="J23" s="235"/>
      <c r="K23" s="235"/>
      <c r="L23" s="235"/>
      <c r="M23" s="235"/>
      <c r="N23" s="235"/>
      <c r="O23" s="235"/>
      <c r="P23" s="235"/>
      <c r="Q23" s="235"/>
      <c r="R23" s="235"/>
      <c r="S23" s="235"/>
      <c r="T23" s="235"/>
      <c r="U23" s="235"/>
      <c r="V23" s="235"/>
      <c r="W23" s="235"/>
      <c r="X23" s="235"/>
      <c r="Y23" s="235"/>
      <c r="Z23" s="235"/>
      <c r="AA23" s="235"/>
      <c r="AB23" s="235"/>
      <c r="AC23" s="235"/>
      <c r="AD23" s="235"/>
      <c r="AE23" s="235"/>
      <c r="AF23" s="235"/>
      <c r="AG23" s="235"/>
      <c r="AH23" s="235"/>
      <c r="AI23" s="235"/>
      <c r="AJ23" s="235"/>
      <c r="AK23" s="235"/>
      <c r="AL23" s="235"/>
      <c r="AM23" s="235"/>
      <c r="AN23" s="235"/>
      <c r="AR23" s="20"/>
      <c r="BE23" s="228"/>
    </row>
    <row r="24" spans="2:71" ht="6.9" customHeight="1">
      <c r="B24" s="20"/>
      <c r="AR24" s="20"/>
      <c r="BE24" s="228"/>
    </row>
    <row r="25" spans="2:71" ht="6.9" customHeight="1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28"/>
    </row>
    <row r="26" spans="2:71" s="1" customFormat="1" ht="25.95" customHeight="1">
      <c r="B26" s="32"/>
      <c r="D26" s="33" t="s">
        <v>38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236">
        <f>ROUND(AG94,2)</f>
        <v>0</v>
      </c>
      <c r="AL26" s="237"/>
      <c r="AM26" s="237"/>
      <c r="AN26" s="237"/>
      <c r="AO26" s="237"/>
      <c r="AR26" s="32"/>
      <c r="BE26" s="228"/>
    </row>
    <row r="27" spans="2:71" s="1" customFormat="1" ht="6.9" customHeight="1">
      <c r="B27" s="32"/>
      <c r="AR27" s="32"/>
      <c r="BE27" s="228"/>
    </row>
    <row r="28" spans="2:71" s="1" customFormat="1" ht="13.2">
      <c r="B28" s="32"/>
      <c r="L28" s="238" t="s">
        <v>39</v>
      </c>
      <c r="M28" s="238"/>
      <c r="N28" s="238"/>
      <c r="O28" s="238"/>
      <c r="P28" s="238"/>
      <c r="W28" s="238" t="s">
        <v>40</v>
      </c>
      <c r="X28" s="238"/>
      <c r="Y28" s="238"/>
      <c r="Z28" s="238"/>
      <c r="AA28" s="238"/>
      <c r="AB28" s="238"/>
      <c r="AC28" s="238"/>
      <c r="AD28" s="238"/>
      <c r="AE28" s="238"/>
      <c r="AK28" s="238" t="s">
        <v>41</v>
      </c>
      <c r="AL28" s="238"/>
      <c r="AM28" s="238"/>
      <c r="AN28" s="238"/>
      <c r="AO28" s="238"/>
      <c r="AR28" s="32"/>
      <c r="BE28" s="228"/>
    </row>
    <row r="29" spans="2:71" s="2" customFormat="1" ht="14.4" customHeight="1">
      <c r="B29" s="36"/>
      <c r="D29" s="27" t="s">
        <v>42</v>
      </c>
      <c r="F29" s="27" t="s">
        <v>43</v>
      </c>
      <c r="L29" s="241">
        <v>0.21</v>
      </c>
      <c r="M29" s="240"/>
      <c r="N29" s="240"/>
      <c r="O29" s="240"/>
      <c r="P29" s="240"/>
      <c r="W29" s="239">
        <f>ROUND(AZ94, 2)</f>
        <v>0</v>
      </c>
      <c r="X29" s="240"/>
      <c r="Y29" s="240"/>
      <c r="Z29" s="240"/>
      <c r="AA29" s="240"/>
      <c r="AB29" s="240"/>
      <c r="AC29" s="240"/>
      <c r="AD29" s="240"/>
      <c r="AE29" s="240"/>
      <c r="AK29" s="239">
        <f>ROUND(AV94, 2)</f>
        <v>0</v>
      </c>
      <c r="AL29" s="240"/>
      <c r="AM29" s="240"/>
      <c r="AN29" s="240"/>
      <c r="AO29" s="240"/>
      <c r="AR29" s="36"/>
      <c r="BE29" s="229"/>
    </row>
    <row r="30" spans="2:71" s="2" customFormat="1" ht="14.4" customHeight="1">
      <c r="B30" s="36"/>
      <c r="F30" s="27" t="s">
        <v>44</v>
      </c>
      <c r="L30" s="241">
        <v>0.12</v>
      </c>
      <c r="M30" s="240"/>
      <c r="N30" s="240"/>
      <c r="O30" s="240"/>
      <c r="P30" s="240"/>
      <c r="W30" s="239">
        <f>ROUND(BA94, 2)</f>
        <v>0</v>
      </c>
      <c r="X30" s="240"/>
      <c r="Y30" s="240"/>
      <c r="Z30" s="240"/>
      <c r="AA30" s="240"/>
      <c r="AB30" s="240"/>
      <c r="AC30" s="240"/>
      <c r="AD30" s="240"/>
      <c r="AE30" s="240"/>
      <c r="AK30" s="239">
        <f>ROUND(AW94, 2)</f>
        <v>0</v>
      </c>
      <c r="AL30" s="240"/>
      <c r="AM30" s="240"/>
      <c r="AN30" s="240"/>
      <c r="AO30" s="240"/>
      <c r="AR30" s="36"/>
      <c r="BE30" s="229"/>
    </row>
    <row r="31" spans="2:71" s="2" customFormat="1" ht="14.4" hidden="1" customHeight="1">
      <c r="B31" s="36"/>
      <c r="F31" s="27" t="s">
        <v>45</v>
      </c>
      <c r="L31" s="241">
        <v>0.21</v>
      </c>
      <c r="M31" s="240"/>
      <c r="N31" s="240"/>
      <c r="O31" s="240"/>
      <c r="P31" s="240"/>
      <c r="W31" s="239">
        <f>ROUND(BB94, 2)</f>
        <v>0</v>
      </c>
      <c r="X31" s="240"/>
      <c r="Y31" s="240"/>
      <c r="Z31" s="240"/>
      <c r="AA31" s="240"/>
      <c r="AB31" s="240"/>
      <c r="AC31" s="240"/>
      <c r="AD31" s="240"/>
      <c r="AE31" s="240"/>
      <c r="AK31" s="239">
        <v>0</v>
      </c>
      <c r="AL31" s="240"/>
      <c r="AM31" s="240"/>
      <c r="AN31" s="240"/>
      <c r="AO31" s="240"/>
      <c r="AR31" s="36"/>
      <c r="BE31" s="229"/>
    </row>
    <row r="32" spans="2:71" s="2" customFormat="1" ht="14.4" hidden="1" customHeight="1">
      <c r="B32" s="36"/>
      <c r="F32" s="27" t="s">
        <v>46</v>
      </c>
      <c r="L32" s="241">
        <v>0.12</v>
      </c>
      <c r="M32" s="240"/>
      <c r="N32" s="240"/>
      <c r="O32" s="240"/>
      <c r="P32" s="240"/>
      <c r="W32" s="239">
        <f>ROUND(BC94, 2)</f>
        <v>0</v>
      </c>
      <c r="X32" s="240"/>
      <c r="Y32" s="240"/>
      <c r="Z32" s="240"/>
      <c r="AA32" s="240"/>
      <c r="AB32" s="240"/>
      <c r="AC32" s="240"/>
      <c r="AD32" s="240"/>
      <c r="AE32" s="240"/>
      <c r="AK32" s="239">
        <v>0</v>
      </c>
      <c r="AL32" s="240"/>
      <c r="AM32" s="240"/>
      <c r="AN32" s="240"/>
      <c r="AO32" s="240"/>
      <c r="AR32" s="36"/>
      <c r="BE32" s="229"/>
    </row>
    <row r="33" spans="2:57" s="2" customFormat="1" ht="14.4" hidden="1" customHeight="1">
      <c r="B33" s="36"/>
      <c r="F33" s="27" t="s">
        <v>47</v>
      </c>
      <c r="L33" s="241">
        <v>0</v>
      </c>
      <c r="M33" s="240"/>
      <c r="N33" s="240"/>
      <c r="O33" s="240"/>
      <c r="P33" s="240"/>
      <c r="W33" s="239">
        <f>ROUND(BD94, 2)</f>
        <v>0</v>
      </c>
      <c r="X33" s="240"/>
      <c r="Y33" s="240"/>
      <c r="Z33" s="240"/>
      <c r="AA33" s="240"/>
      <c r="AB33" s="240"/>
      <c r="AC33" s="240"/>
      <c r="AD33" s="240"/>
      <c r="AE33" s="240"/>
      <c r="AK33" s="239">
        <v>0</v>
      </c>
      <c r="AL33" s="240"/>
      <c r="AM33" s="240"/>
      <c r="AN33" s="240"/>
      <c r="AO33" s="240"/>
      <c r="AR33" s="36"/>
      <c r="BE33" s="229"/>
    </row>
    <row r="34" spans="2:57" s="1" customFormat="1" ht="6.9" customHeight="1">
      <c r="B34" s="32"/>
      <c r="AR34" s="32"/>
      <c r="BE34" s="228"/>
    </row>
    <row r="35" spans="2:57" s="1" customFormat="1" ht="25.95" customHeight="1">
      <c r="B35" s="32"/>
      <c r="C35" s="37"/>
      <c r="D35" s="38" t="s">
        <v>48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40" t="s">
        <v>49</v>
      </c>
      <c r="U35" s="39"/>
      <c r="V35" s="39"/>
      <c r="W35" s="39"/>
      <c r="X35" s="245" t="s">
        <v>50</v>
      </c>
      <c r="Y35" s="243"/>
      <c r="Z35" s="243"/>
      <c r="AA35" s="243"/>
      <c r="AB35" s="243"/>
      <c r="AC35" s="39"/>
      <c r="AD35" s="39"/>
      <c r="AE35" s="39"/>
      <c r="AF35" s="39"/>
      <c r="AG35" s="39"/>
      <c r="AH35" s="39"/>
      <c r="AI35" s="39"/>
      <c r="AJ35" s="39"/>
      <c r="AK35" s="242">
        <f>SUM(AK26:AK33)</f>
        <v>0</v>
      </c>
      <c r="AL35" s="243"/>
      <c r="AM35" s="243"/>
      <c r="AN35" s="243"/>
      <c r="AO35" s="244"/>
      <c r="AP35" s="37"/>
      <c r="AQ35" s="37"/>
      <c r="AR35" s="32"/>
    </row>
    <row r="36" spans="2:57" s="1" customFormat="1" ht="6.9" customHeight="1">
      <c r="B36" s="32"/>
      <c r="AR36" s="32"/>
    </row>
    <row r="37" spans="2:57" s="1" customFormat="1" ht="14.4" customHeight="1">
      <c r="B37" s="32"/>
      <c r="AR37" s="32"/>
    </row>
    <row r="38" spans="2:57" ht="14.4" customHeight="1">
      <c r="B38" s="20"/>
      <c r="AR38" s="20"/>
    </row>
    <row r="39" spans="2:57" ht="14.4" customHeight="1">
      <c r="B39" s="20"/>
      <c r="AR39" s="20"/>
    </row>
    <row r="40" spans="2:57" ht="14.4" customHeight="1">
      <c r="B40" s="20"/>
      <c r="AR40" s="20"/>
    </row>
    <row r="41" spans="2:57" ht="14.4" customHeight="1">
      <c r="B41" s="20"/>
      <c r="AR41" s="20"/>
    </row>
    <row r="42" spans="2:57" ht="14.4" customHeight="1">
      <c r="B42" s="20"/>
      <c r="AR42" s="20"/>
    </row>
    <row r="43" spans="2:57" ht="14.4" customHeight="1">
      <c r="B43" s="20"/>
      <c r="AR43" s="20"/>
    </row>
    <row r="44" spans="2:57" ht="14.4" customHeight="1">
      <c r="B44" s="20"/>
      <c r="AR44" s="20"/>
    </row>
    <row r="45" spans="2:57" ht="14.4" customHeight="1">
      <c r="B45" s="20"/>
      <c r="AR45" s="20"/>
    </row>
    <row r="46" spans="2:57" ht="14.4" customHeight="1">
      <c r="B46" s="20"/>
      <c r="AR46" s="20"/>
    </row>
    <row r="47" spans="2:57" ht="14.4" customHeight="1">
      <c r="B47" s="20"/>
      <c r="AR47" s="20"/>
    </row>
    <row r="48" spans="2:57" ht="14.4" customHeight="1">
      <c r="B48" s="20"/>
      <c r="AR48" s="20"/>
    </row>
    <row r="49" spans="2:44" s="1" customFormat="1" ht="14.4" customHeight="1">
      <c r="B49" s="32"/>
      <c r="D49" s="41" t="s">
        <v>51</v>
      </c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1" t="s">
        <v>52</v>
      </c>
      <c r="AI49" s="42"/>
      <c r="AJ49" s="42"/>
      <c r="AK49" s="42"/>
      <c r="AL49" s="42"/>
      <c r="AM49" s="42"/>
      <c r="AN49" s="42"/>
      <c r="AO49" s="42"/>
      <c r="AR49" s="32"/>
    </row>
    <row r="50" spans="2:44" ht="10.199999999999999">
      <c r="B50" s="20"/>
      <c r="AR50" s="20"/>
    </row>
    <row r="51" spans="2:44" ht="10.199999999999999">
      <c r="B51" s="20"/>
      <c r="AR51" s="20"/>
    </row>
    <row r="52" spans="2:44" ht="10.199999999999999">
      <c r="B52" s="20"/>
      <c r="AR52" s="20"/>
    </row>
    <row r="53" spans="2:44" ht="10.199999999999999">
      <c r="B53" s="20"/>
      <c r="AR53" s="20"/>
    </row>
    <row r="54" spans="2:44" ht="10.199999999999999">
      <c r="B54" s="20"/>
      <c r="AR54" s="20"/>
    </row>
    <row r="55" spans="2:44" ht="10.199999999999999">
      <c r="B55" s="20"/>
      <c r="AR55" s="20"/>
    </row>
    <row r="56" spans="2:44" ht="10.199999999999999">
      <c r="B56" s="20"/>
      <c r="AR56" s="20"/>
    </row>
    <row r="57" spans="2:44" ht="10.199999999999999">
      <c r="B57" s="20"/>
      <c r="AR57" s="20"/>
    </row>
    <row r="58" spans="2:44" ht="10.199999999999999">
      <c r="B58" s="20"/>
      <c r="AR58" s="20"/>
    </row>
    <row r="59" spans="2:44" ht="10.199999999999999">
      <c r="B59" s="20"/>
      <c r="AR59" s="20"/>
    </row>
    <row r="60" spans="2:44" s="1" customFormat="1" ht="13.2">
      <c r="B60" s="32"/>
      <c r="D60" s="43" t="s">
        <v>53</v>
      </c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43" t="s">
        <v>54</v>
      </c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43" t="s">
        <v>53</v>
      </c>
      <c r="AI60" s="34"/>
      <c r="AJ60" s="34"/>
      <c r="AK60" s="34"/>
      <c r="AL60" s="34"/>
      <c r="AM60" s="43" t="s">
        <v>54</v>
      </c>
      <c r="AN60" s="34"/>
      <c r="AO60" s="34"/>
      <c r="AR60" s="32"/>
    </row>
    <row r="61" spans="2:44" ht="10.199999999999999">
      <c r="B61" s="20"/>
      <c r="AR61" s="20"/>
    </row>
    <row r="62" spans="2:44" ht="10.199999999999999">
      <c r="B62" s="20"/>
      <c r="AR62" s="20"/>
    </row>
    <row r="63" spans="2:44" ht="10.199999999999999">
      <c r="B63" s="20"/>
      <c r="AR63" s="20"/>
    </row>
    <row r="64" spans="2:44" s="1" customFormat="1" ht="13.2">
      <c r="B64" s="32"/>
      <c r="D64" s="41" t="s">
        <v>55</v>
      </c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1" t="s">
        <v>56</v>
      </c>
      <c r="AI64" s="42"/>
      <c r="AJ64" s="42"/>
      <c r="AK64" s="42"/>
      <c r="AL64" s="42"/>
      <c r="AM64" s="42"/>
      <c r="AN64" s="42"/>
      <c r="AO64" s="42"/>
      <c r="AR64" s="32"/>
    </row>
    <row r="65" spans="2:44" ht="10.199999999999999">
      <c r="B65" s="20"/>
      <c r="AR65" s="20"/>
    </row>
    <row r="66" spans="2:44" ht="10.199999999999999">
      <c r="B66" s="20"/>
      <c r="AR66" s="20"/>
    </row>
    <row r="67" spans="2:44" ht="10.199999999999999">
      <c r="B67" s="20"/>
      <c r="AR67" s="20"/>
    </row>
    <row r="68" spans="2:44" ht="10.199999999999999">
      <c r="B68" s="20"/>
      <c r="AR68" s="20"/>
    </row>
    <row r="69" spans="2:44" ht="10.199999999999999">
      <c r="B69" s="20"/>
      <c r="AR69" s="20"/>
    </row>
    <row r="70" spans="2:44" ht="10.199999999999999">
      <c r="B70" s="20"/>
      <c r="AR70" s="20"/>
    </row>
    <row r="71" spans="2:44" ht="10.199999999999999">
      <c r="B71" s="20"/>
      <c r="AR71" s="20"/>
    </row>
    <row r="72" spans="2:44" ht="10.199999999999999">
      <c r="B72" s="20"/>
      <c r="AR72" s="20"/>
    </row>
    <row r="73" spans="2:44" ht="10.199999999999999">
      <c r="B73" s="20"/>
      <c r="AR73" s="20"/>
    </row>
    <row r="74" spans="2:44" ht="10.199999999999999">
      <c r="B74" s="20"/>
      <c r="AR74" s="20"/>
    </row>
    <row r="75" spans="2:44" s="1" customFormat="1" ht="13.2">
      <c r="B75" s="32"/>
      <c r="D75" s="43" t="s">
        <v>53</v>
      </c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43" t="s">
        <v>54</v>
      </c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43" t="s">
        <v>53</v>
      </c>
      <c r="AI75" s="34"/>
      <c r="AJ75" s="34"/>
      <c r="AK75" s="34"/>
      <c r="AL75" s="34"/>
      <c r="AM75" s="43" t="s">
        <v>54</v>
      </c>
      <c r="AN75" s="34"/>
      <c r="AO75" s="34"/>
      <c r="AR75" s="32"/>
    </row>
    <row r="76" spans="2:44" s="1" customFormat="1" ht="10.199999999999999">
      <c r="B76" s="32"/>
      <c r="AR76" s="32"/>
    </row>
    <row r="77" spans="2:44" s="1" customFormat="1" ht="6.9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32"/>
    </row>
    <row r="81" spans="1:91" s="1" customFormat="1" ht="6.9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32"/>
    </row>
    <row r="82" spans="1:91" s="1" customFormat="1" ht="24.9" customHeight="1">
      <c r="B82" s="32"/>
      <c r="C82" s="21" t="s">
        <v>57</v>
      </c>
      <c r="AR82" s="32"/>
    </row>
    <row r="83" spans="1:91" s="1" customFormat="1" ht="6.9" customHeight="1">
      <c r="B83" s="32"/>
      <c r="AR83" s="32"/>
    </row>
    <row r="84" spans="1:91" s="3" customFormat="1" ht="12" customHeight="1">
      <c r="B84" s="48"/>
      <c r="C84" s="27" t="s">
        <v>13</v>
      </c>
      <c r="L84" s="3" t="str">
        <f>K5</f>
        <v>25003</v>
      </c>
      <c r="AR84" s="48"/>
    </row>
    <row r="85" spans="1:91" s="4" customFormat="1" ht="36.9" customHeight="1">
      <c r="B85" s="49"/>
      <c r="C85" s="50" t="s">
        <v>16</v>
      </c>
      <c r="L85" s="208" t="str">
        <f>K6</f>
        <v>Stavební úpravy v podkroví MŠ Radonice č.p.185</v>
      </c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  <c r="AH85" s="209"/>
      <c r="AI85" s="209"/>
      <c r="AJ85" s="209"/>
      <c r="AR85" s="49"/>
    </row>
    <row r="86" spans="1:91" s="1" customFormat="1" ht="6.9" customHeight="1">
      <c r="B86" s="32"/>
      <c r="AR86" s="32"/>
    </row>
    <row r="87" spans="1:91" s="1" customFormat="1" ht="12" customHeight="1">
      <c r="B87" s="32"/>
      <c r="C87" s="27" t="s">
        <v>22</v>
      </c>
      <c r="L87" s="51" t="str">
        <f>IF(K8="","",K8)</f>
        <v>Radonice</v>
      </c>
      <c r="AI87" s="27" t="s">
        <v>24</v>
      </c>
      <c r="AM87" s="210" t="str">
        <f>IF(AN8= "","",AN8)</f>
        <v>21. 1. 2025</v>
      </c>
      <c r="AN87" s="210"/>
      <c r="AR87" s="32"/>
    </row>
    <row r="88" spans="1:91" s="1" customFormat="1" ht="6.9" customHeight="1">
      <c r="B88" s="32"/>
      <c r="AR88" s="32"/>
    </row>
    <row r="89" spans="1:91" s="1" customFormat="1" ht="15.15" customHeight="1">
      <c r="B89" s="32"/>
      <c r="C89" s="27" t="s">
        <v>26</v>
      </c>
      <c r="L89" s="3" t="str">
        <f>IF(E11= "","",E11)</f>
        <v>Obec Radonice, Na Skále 185, 25073 Radonice</v>
      </c>
      <c r="AI89" s="27" t="s">
        <v>32</v>
      </c>
      <c r="AM89" s="211" t="str">
        <f>IF(E17="","",E17)</f>
        <v>Ing. Aleš Moudrý</v>
      </c>
      <c r="AN89" s="212"/>
      <c r="AO89" s="212"/>
      <c r="AP89" s="212"/>
      <c r="AR89" s="32"/>
      <c r="AS89" s="213" t="s">
        <v>58</v>
      </c>
      <c r="AT89" s="214"/>
      <c r="AU89" s="53"/>
      <c r="AV89" s="53"/>
      <c r="AW89" s="53"/>
      <c r="AX89" s="53"/>
      <c r="AY89" s="53"/>
      <c r="AZ89" s="53"/>
      <c r="BA89" s="53"/>
      <c r="BB89" s="53"/>
      <c r="BC89" s="53"/>
      <c r="BD89" s="54"/>
    </row>
    <row r="90" spans="1:91" s="1" customFormat="1" ht="15.15" customHeight="1">
      <c r="B90" s="32"/>
      <c r="C90" s="27" t="s">
        <v>30</v>
      </c>
      <c r="L90" s="3" t="str">
        <f>IF(E14= "Vyplň údaj","",E14)</f>
        <v/>
      </c>
      <c r="AI90" s="27" t="s">
        <v>35</v>
      </c>
      <c r="AM90" s="211" t="str">
        <f>IF(E20="","",E20)</f>
        <v>Ing. Václav Výmola</v>
      </c>
      <c r="AN90" s="212"/>
      <c r="AO90" s="212"/>
      <c r="AP90" s="212"/>
      <c r="AR90" s="32"/>
      <c r="AS90" s="215"/>
      <c r="AT90" s="216"/>
      <c r="BD90" s="56"/>
    </row>
    <row r="91" spans="1:91" s="1" customFormat="1" ht="10.8" customHeight="1">
      <c r="B91" s="32"/>
      <c r="AR91" s="32"/>
      <c r="AS91" s="215"/>
      <c r="AT91" s="216"/>
      <c r="BD91" s="56"/>
    </row>
    <row r="92" spans="1:91" s="1" customFormat="1" ht="29.25" customHeight="1">
      <c r="B92" s="32"/>
      <c r="C92" s="217" t="s">
        <v>59</v>
      </c>
      <c r="D92" s="218"/>
      <c r="E92" s="218"/>
      <c r="F92" s="218"/>
      <c r="G92" s="218"/>
      <c r="H92" s="57"/>
      <c r="I92" s="220" t="s">
        <v>60</v>
      </c>
      <c r="J92" s="218"/>
      <c r="K92" s="218"/>
      <c r="L92" s="218"/>
      <c r="M92" s="218"/>
      <c r="N92" s="218"/>
      <c r="O92" s="218"/>
      <c r="P92" s="218"/>
      <c r="Q92" s="218"/>
      <c r="R92" s="218"/>
      <c r="S92" s="218"/>
      <c r="T92" s="218"/>
      <c r="U92" s="218"/>
      <c r="V92" s="218"/>
      <c r="W92" s="218"/>
      <c r="X92" s="218"/>
      <c r="Y92" s="218"/>
      <c r="Z92" s="218"/>
      <c r="AA92" s="218"/>
      <c r="AB92" s="218"/>
      <c r="AC92" s="218"/>
      <c r="AD92" s="218"/>
      <c r="AE92" s="218"/>
      <c r="AF92" s="218"/>
      <c r="AG92" s="219" t="s">
        <v>61</v>
      </c>
      <c r="AH92" s="218"/>
      <c r="AI92" s="218"/>
      <c r="AJ92" s="218"/>
      <c r="AK92" s="218"/>
      <c r="AL92" s="218"/>
      <c r="AM92" s="218"/>
      <c r="AN92" s="220" t="s">
        <v>62</v>
      </c>
      <c r="AO92" s="218"/>
      <c r="AP92" s="221"/>
      <c r="AQ92" s="58" t="s">
        <v>63</v>
      </c>
      <c r="AR92" s="32"/>
      <c r="AS92" s="59" t="s">
        <v>64</v>
      </c>
      <c r="AT92" s="60" t="s">
        <v>65</v>
      </c>
      <c r="AU92" s="60" t="s">
        <v>66</v>
      </c>
      <c r="AV92" s="60" t="s">
        <v>67</v>
      </c>
      <c r="AW92" s="60" t="s">
        <v>68</v>
      </c>
      <c r="AX92" s="60" t="s">
        <v>69</v>
      </c>
      <c r="AY92" s="60" t="s">
        <v>70</v>
      </c>
      <c r="AZ92" s="60" t="s">
        <v>71</v>
      </c>
      <c r="BA92" s="60" t="s">
        <v>72</v>
      </c>
      <c r="BB92" s="60" t="s">
        <v>73</v>
      </c>
      <c r="BC92" s="60" t="s">
        <v>74</v>
      </c>
      <c r="BD92" s="61" t="s">
        <v>75</v>
      </c>
    </row>
    <row r="93" spans="1:91" s="1" customFormat="1" ht="10.8" customHeight="1">
      <c r="B93" s="32"/>
      <c r="AR93" s="32"/>
      <c r="AS93" s="62"/>
      <c r="AT93" s="53"/>
      <c r="AU93" s="53"/>
      <c r="AV93" s="53"/>
      <c r="AW93" s="53"/>
      <c r="AX93" s="53"/>
      <c r="AY93" s="53"/>
      <c r="AZ93" s="53"/>
      <c r="BA93" s="53"/>
      <c r="BB93" s="53"/>
      <c r="BC93" s="53"/>
      <c r="BD93" s="54"/>
    </row>
    <row r="94" spans="1:91" s="5" customFormat="1" ht="32.4" customHeight="1">
      <c r="B94" s="63"/>
      <c r="C94" s="64" t="s">
        <v>76</v>
      </c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225">
        <f>ROUND(SUM(AG95:AG101),2)</f>
        <v>0</v>
      </c>
      <c r="AH94" s="225"/>
      <c r="AI94" s="225"/>
      <c r="AJ94" s="225"/>
      <c r="AK94" s="225"/>
      <c r="AL94" s="225"/>
      <c r="AM94" s="225"/>
      <c r="AN94" s="226">
        <f t="shared" ref="AN94:AN101" si="0">SUM(AG94,AT94)</f>
        <v>0</v>
      </c>
      <c r="AO94" s="226"/>
      <c r="AP94" s="226"/>
      <c r="AQ94" s="67" t="s">
        <v>1</v>
      </c>
      <c r="AR94" s="63"/>
      <c r="AS94" s="68">
        <f>ROUND(SUM(AS95:AS101),2)</f>
        <v>0</v>
      </c>
      <c r="AT94" s="69">
        <f t="shared" ref="AT94:AT101" si="1">ROUND(SUM(AV94:AW94),2)</f>
        <v>0</v>
      </c>
      <c r="AU94" s="70">
        <f>ROUND(SUM(AU95:AU101),5)</f>
        <v>0</v>
      </c>
      <c r="AV94" s="69">
        <f>ROUND(AZ94*L29,2)</f>
        <v>0</v>
      </c>
      <c r="AW94" s="69">
        <f>ROUND(BA94*L30,2)</f>
        <v>0</v>
      </c>
      <c r="AX94" s="69">
        <f>ROUND(BB94*L29,2)</f>
        <v>0</v>
      </c>
      <c r="AY94" s="69">
        <f>ROUND(BC94*L30,2)</f>
        <v>0</v>
      </c>
      <c r="AZ94" s="69">
        <f>ROUND(SUM(AZ95:AZ101),2)</f>
        <v>0</v>
      </c>
      <c r="BA94" s="69">
        <f>ROUND(SUM(BA95:BA101),2)</f>
        <v>0</v>
      </c>
      <c r="BB94" s="69">
        <f>ROUND(SUM(BB95:BB101),2)</f>
        <v>0</v>
      </c>
      <c r="BC94" s="69">
        <f>ROUND(SUM(BC95:BC101),2)</f>
        <v>0</v>
      </c>
      <c r="BD94" s="71">
        <f>ROUND(SUM(BD95:BD101),2)</f>
        <v>0</v>
      </c>
      <c r="BS94" s="72" t="s">
        <v>77</v>
      </c>
      <c r="BT94" s="72" t="s">
        <v>78</v>
      </c>
      <c r="BU94" s="73" t="s">
        <v>79</v>
      </c>
      <c r="BV94" s="72" t="s">
        <v>80</v>
      </c>
      <c r="BW94" s="72" t="s">
        <v>5</v>
      </c>
      <c r="BX94" s="72" t="s">
        <v>81</v>
      </c>
      <c r="CL94" s="72" t="s">
        <v>19</v>
      </c>
    </row>
    <row r="95" spans="1:91" s="6" customFormat="1" ht="16.5" customHeight="1">
      <c r="A95" s="74" t="s">
        <v>82</v>
      </c>
      <c r="B95" s="75"/>
      <c r="C95" s="76"/>
      <c r="D95" s="222" t="s">
        <v>83</v>
      </c>
      <c r="E95" s="222"/>
      <c r="F95" s="222"/>
      <c r="G95" s="222"/>
      <c r="H95" s="222"/>
      <c r="I95" s="77"/>
      <c r="J95" s="222" t="s">
        <v>84</v>
      </c>
      <c r="K95" s="222"/>
      <c r="L95" s="222"/>
      <c r="M95" s="222"/>
      <c r="N95" s="222"/>
      <c r="O95" s="222"/>
      <c r="P95" s="222"/>
      <c r="Q95" s="222"/>
      <c r="R95" s="222"/>
      <c r="S95" s="222"/>
      <c r="T95" s="222"/>
      <c r="U95" s="222"/>
      <c r="V95" s="222"/>
      <c r="W95" s="222"/>
      <c r="X95" s="222"/>
      <c r="Y95" s="222"/>
      <c r="Z95" s="222"/>
      <c r="AA95" s="222"/>
      <c r="AB95" s="222"/>
      <c r="AC95" s="222"/>
      <c r="AD95" s="222"/>
      <c r="AE95" s="222"/>
      <c r="AF95" s="222"/>
      <c r="AG95" s="223">
        <f>'01 - SO 01 stavební úpravy'!J30</f>
        <v>0</v>
      </c>
      <c r="AH95" s="224"/>
      <c r="AI95" s="224"/>
      <c r="AJ95" s="224"/>
      <c r="AK95" s="224"/>
      <c r="AL95" s="224"/>
      <c r="AM95" s="224"/>
      <c r="AN95" s="223">
        <f t="shared" si="0"/>
        <v>0</v>
      </c>
      <c r="AO95" s="224"/>
      <c r="AP95" s="224"/>
      <c r="AQ95" s="78" t="s">
        <v>85</v>
      </c>
      <c r="AR95" s="75"/>
      <c r="AS95" s="79">
        <v>0</v>
      </c>
      <c r="AT95" s="80">
        <f t="shared" si="1"/>
        <v>0</v>
      </c>
      <c r="AU95" s="81">
        <f>'01 - SO 01 stavební úpravy'!P131</f>
        <v>0</v>
      </c>
      <c r="AV95" s="80">
        <f>'01 - SO 01 stavební úpravy'!J33</f>
        <v>0</v>
      </c>
      <c r="AW95" s="80">
        <f>'01 - SO 01 stavební úpravy'!J34</f>
        <v>0</v>
      </c>
      <c r="AX95" s="80">
        <f>'01 - SO 01 stavební úpravy'!J35</f>
        <v>0</v>
      </c>
      <c r="AY95" s="80">
        <f>'01 - SO 01 stavební úpravy'!J36</f>
        <v>0</v>
      </c>
      <c r="AZ95" s="80">
        <f>'01 - SO 01 stavební úpravy'!F33</f>
        <v>0</v>
      </c>
      <c r="BA95" s="80">
        <f>'01 - SO 01 stavební úpravy'!F34</f>
        <v>0</v>
      </c>
      <c r="BB95" s="80">
        <f>'01 - SO 01 stavební úpravy'!F35</f>
        <v>0</v>
      </c>
      <c r="BC95" s="80">
        <f>'01 - SO 01 stavební úpravy'!F36</f>
        <v>0</v>
      </c>
      <c r="BD95" s="82">
        <f>'01 - SO 01 stavební úpravy'!F37</f>
        <v>0</v>
      </c>
      <c r="BT95" s="83" t="s">
        <v>86</v>
      </c>
      <c r="BV95" s="83" t="s">
        <v>80</v>
      </c>
      <c r="BW95" s="83" t="s">
        <v>87</v>
      </c>
      <c r="BX95" s="83" t="s">
        <v>5</v>
      </c>
      <c r="CL95" s="83" t="s">
        <v>19</v>
      </c>
      <c r="CM95" s="83" t="s">
        <v>88</v>
      </c>
    </row>
    <row r="96" spans="1:91" s="6" customFormat="1" ht="16.5" customHeight="1">
      <c r="A96" s="74" t="s">
        <v>82</v>
      </c>
      <c r="B96" s="75"/>
      <c r="C96" s="76"/>
      <c r="D96" s="222" t="s">
        <v>89</v>
      </c>
      <c r="E96" s="222"/>
      <c r="F96" s="222"/>
      <c r="G96" s="222"/>
      <c r="H96" s="222"/>
      <c r="I96" s="77"/>
      <c r="J96" s="222" t="s">
        <v>90</v>
      </c>
      <c r="K96" s="222"/>
      <c r="L96" s="222"/>
      <c r="M96" s="222"/>
      <c r="N96" s="222"/>
      <c r="O96" s="222"/>
      <c r="P96" s="222"/>
      <c r="Q96" s="222"/>
      <c r="R96" s="222"/>
      <c r="S96" s="222"/>
      <c r="T96" s="222"/>
      <c r="U96" s="222"/>
      <c r="V96" s="222"/>
      <c r="W96" s="222"/>
      <c r="X96" s="222"/>
      <c r="Y96" s="222"/>
      <c r="Z96" s="222"/>
      <c r="AA96" s="222"/>
      <c r="AB96" s="222"/>
      <c r="AC96" s="222"/>
      <c r="AD96" s="222"/>
      <c r="AE96" s="222"/>
      <c r="AF96" s="222"/>
      <c r="AG96" s="223">
        <f>'02 - SO 02 oprava střechy'!J30</f>
        <v>0</v>
      </c>
      <c r="AH96" s="224"/>
      <c r="AI96" s="224"/>
      <c r="AJ96" s="224"/>
      <c r="AK96" s="224"/>
      <c r="AL96" s="224"/>
      <c r="AM96" s="224"/>
      <c r="AN96" s="223">
        <f t="shared" si="0"/>
        <v>0</v>
      </c>
      <c r="AO96" s="224"/>
      <c r="AP96" s="224"/>
      <c r="AQ96" s="78" t="s">
        <v>85</v>
      </c>
      <c r="AR96" s="75"/>
      <c r="AS96" s="79">
        <v>0</v>
      </c>
      <c r="AT96" s="80">
        <f t="shared" si="1"/>
        <v>0</v>
      </c>
      <c r="AU96" s="81">
        <f>'02 - SO 02 oprava střechy'!P122</f>
        <v>0</v>
      </c>
      <c r="AV96" s="80">
        <f>'02 - SO 02 oprava střechy'!J33</f>
        <v>0</v>
      </c>
      <c r="AW96" s="80">
        <f>'02 - SO 02 oprava střechy'!J34</f>
        <v>0</v>
      </c>
      <c r="AX96" s="80">
        <f>'02 - SO 02 oprava střechy'!J35</f>
        <v>0</v>
      </c>
      <c r="AY96" s="80">
        <f>'02 - SO 02 oprava střechy'!J36</f>
        <v>0</v>
      </c>
      <c r="AZ96" s="80">
        <f>'02 - SO 02 oprava střechy'!F33</f>
        <v>0</v>
      </c>
      <c r="BA96" s="80">
        <f>'02 - SO 02 oprava střechy'!F34</f>
        <v>0</v>
      </c>
      <c r="BB96" s="80">
        <f>'02 - SO 02 oprava střechy'!F35</f>
        <v>0</v>
      </c>
      <c r="BC96" s="80">
        <f>'02 - SO 02 oprava střechy'!F36</f>
        <v>0</v>
      </c>
      <c r="BD96" s="82">
        <f>'02 - SO 02 oprava střechy'!F37</f>
        <v>0</v>
      </c>
      <c r="BT96" s="83" t="s">
        <v>86</v>
      </c>
      <c r="BV96" s="83" t="s">
        <v>80</v>
      </c>
      <c r="BW96" s="83" t="s">
        <v>91</v>
      </c>
      <c r="BX96" s="83" t="s">
        <v>5</v>
      </c>
      <c r="CL96" s="83" t="s">
        <v>19</v>
      </c>
      <c r="CM96" s="83" t="s">
        <v>88</v>
      </c>
    </row>
    <row r="97" spans="1:91" s="6" customFormat="1" ht="16.5" customHeight="1">
      <c r="A97" s="74" t="s">
        <v>82</v>
      </c>
      <c r="B97" s="75"/>
      <c r="C97" s="76"/>
      <c r="D97" s="222" t="s">
        <v>92</v>
      </c>
      <c r="E97" s="222"/>
      <c r="F97" s="222"/>
      <c r="G97" s="222"/>
      <c r="H97" s="222"/>
      <c r="I97" s="77"/>
      <c r="J97" s="222" t="s">
        <v>93</v>
      </c>
      <c r="K97" s="222"/>
      <c r="L97" s="222"/>
      <c r="M97" s="222"/>
      <c r="N97" s="222"/>
      <c r="O97" s="222"/>
      <c r="P97" s="222"/>
      <c r="Q97" s="222"/>
      <c r="R97" s="222"/>
      <c r="S97" s="222"/>
      <c r="T97" s="222"/>
      <c r="U97" s="222"/>
      <c r="V97" s="222"/>
      <c r="W97" s="222"/>
      <c r="X97" s="222"/>
      <c r="Y97" s="222"/>
      <c r="Z97" s="222"/>
      <c r="AA97" s="222"/>
      <c r="AB97" s="222"/>
      <c r="AC97" s="222"/>
      <c r="AD97" s="222"/>
      <c r="AE97" s="222"/>
      <c r="AF97" s="222"/>
      <c r="AG97" s="223">
        <f>'03 - SO03 ZTI'!J30</f>
        <v>0</v>
      </c>
      <c r="AH97" s="224"/>
      <c r="AI97" s="224"/>
      <c r="AJ97" s="224"/>
      <c r="AK97" s="224"/>
      <c r="AL97" s="224"/>
      <c r="AM97" s="224"/>
      <c r="AN97" s="223">
        <f t="shared" si="0"/>
        <v>0</v>
      </c>
      <c r="AO97" s="224"/>
      <c r="AP97" s="224"/>
      <c r="AQ97" s="78" t="s">
        <v>85</v>
      </c>
      <c r="AR97" s="75"/>
      <c r="AS97" s="79">
        <v>0</v>
      </c>
      <c r="AT97" s="80">
        <f t="shared" si="1"/>
        <v>0</v>
      </c>
      <c r="AU97" s="81">
        <f>'03 - SO03 ZTI'!P121</f>
        <v>0</v>
      </c>
      <c r="AV97" s="80">
        <f>'03 - SO03 ZTI'!J33</f>
        <v>0</v>
      </c>
      <c r="AW97" s="80">
        <f>'03 - SO03 ZTI'!J34</f>
        <v>0</v>
      </c>
      <c r="AX97" s="80">
        <f>'03 - SO03 ZTI'!J35</f>
        <v>0</v>
      </c>
      <c r="AY97" s="80">
        <f>'03 - SO03 ZTI'!J36</f>
        <v>0</v>
      </c>
      <c r="AZ97" s="80">
        <f>'03 - SO03 ZTI'!F33</f>
        <v>0</v>
      </c>
      <c r="BA97" s="80">
        <f>'03 - SO03 ZTI'!F34</f>
        <v>0</v>
      </c>
      <c r="BB97" s="80">
        <f>'03 - SO03 ZTI'!F35</f>
        <v>0</v>
      </c>
      <c r="BC97" s="80">
        <f>'03 - SO03 ZTI'!F36</f>
        <v>0</v>
      </c>
      <c r="BD97" s="82">
        <f>'03 - SO03 ZTI'!F37</f>
        <v>0</v>
      </c>
      <c r="BT97" s="83" t="s">
        <v>86</v>
      </c>
      <c r="BV97" s="83" t="s">
        <v>80</v>
      </c>
      <c r="BW97" s="83" t="s">
        <v>94</v>
      </c>
      <c r="BX97" s="83" t="s">
        <v>5</v>
      </c>
      <c r="CL97" s="83" t="s">
        <v>19</v>
      </c>
      <c r="CM97" s="83" t="s">
        <v>88</v>
      </c>
    </row>
    <row r="98" spans="1:91" s="6" customFormat="1" ht="16.5" customHeight="1">
      <c r="A98" s="74" t="s">
        <v>82</v>
      </c>
      <c r="B98" s="75"/>
      <c r="C98" s="76"/>
      <c r="D98" s="222" t="s">
        <v>95</v>
      </c>
      <c r="E98" s="222"/>
      <c r="F98" s="222"/>
      <c r="G98" s="222"/>
      <c r="H98" s="222"/>
      <c r="I98" s="77"/>
      <c r="J98" s="222" t="s">
        <v>96</v>
      </c>
      <c r="K98" s="222"/>
      <c r="L98" s="222"/>
      <c r="M98" s="222"/>
      <c r="N98" s="222"/>
      <c r="O98" s="222"/>
      <c r="P98" s="222"/>
      <c r="Q98" s="222"/>
      <c r="R98" s="222"/>
      <c r="S98" s="222"/>
      <c r="T98" s="222"/>
      <c r="U98" s="222"/>
      <c r="V98" s="222"/>
      <c r="W98" s="222"/>
      <c r="X98" s="222"/>
      <c r="Y98" s="222"/>
      <c r="Z98" s="222"/>
      <c r="AA98" s="222"/>
      <c r="AB98" s="222"/>
      <c r="AC98" s="222"/>
      <c r="AD98" s="222"/>
      <c r="AE98" s="222"/>
      <c r="AF98" s="222"/>
      <c r="AG98" s="223">
        <f>'04 - SO 04 ÚT'!J30</f>
        <v>0</v>
      </c>
      <c r="AH98" s="224"/>
      <c r="AI98" s="224"/>
      <c r="AJ98" s="224"/>
      <c r="AK98" s="224"/>
      <c r="AL98" s="224"/>
      <c r="AM98" s="224"/>
      <c r="AN98" s="223">
        <f t="shared" si="0"/>
        <v>0</v>
      </c>
      <c r="AO98" s="224"/>
      <c r="AP98" s="224"/>
      <c r="AQ98" s="78" t="s">
        <v>85</v>
      </c>
      <c r="AR98" s="75"/>
      <c r="AS98" s="79">
        <v>0</v>
      </c>
      <c r="AT98" s="80">
        <f t="shared" si="1"/>
        <v>0</v>
      </c>
      <c r="AU98" s="81">
        <f>'04 - SO 04 ÚT'!P122</f>
        <v>0</v>
      </c>
      <c r="AV98" s="80">
        <f>'04 - SO 04 ÚT'!J33</f>
        <v>0</v>
      </c>
      <c r="AW98" s="80">
        <f>'04 - SO 04 ÚT'!J34</f>
        <v>0</v>
      </c>
      <c r="AX98" s="80">
        <f>'04 - SO 04 ÚT'!J35</f>
        <v>0</v>
      </c>
      <c r="AY98" s="80">
        <f>'04 - SO 04 ÚT'!J36</f>
        <v>0</v>
      </c>
      <c r="AZ98" s="80">
        <f>'04 - SO 04 ÚT'!F33</f>
        <v>0</v>
      </c>
      <c r="BA98" s="80">
        <f>'04 - SO 04 ÚT'!F34</f>
        <v>0</v>
      </c>
      <c r="BB98" s="80">
        <f>'04 - SO 04 ÚT'!F35</f>
        <v>0</v>
      </c>
      <c r="BC98" s="80">
        <f>'04 - SO 04 ÚT'!F36</f>
        <v>0</v>
      </c>
      <c r="BD98" s="82">
        <f>'04 - SO 04 ÚT'!F37</f>
        <v>0</v>
      </c>
      <c r="BT98" s="83" t="s">
        <v>86</v>
      </c>
      <c r="BV98" s="83" t="s">
        <v>80</v>
      </c>
      <c r="BW98" s="83" t="s">
        <v>97</v>
      </c>
      <c r="BX98" s="83" t="s">
        <v>5</v>
      </c>
      <c r="CL98" s="83" t="s">
        <v>19</v>
      </c>
      <c r="CM98" s="83" t="s">
        <v>88</v>
      </c>
    </row>
    <row r="99" spans="1:91" s="6" customFormat="1" ht="16.5" customHeight="1">
      <c r="A99" s="74" t="s">
        <v>82</v>
      </c>
      <c r="B99" s="75"/>
      <c r="C99" s="76"/>
      <c r="D99" s="222" t="s">
        <v>98</v>
      </c>
      <c r="E99" s="222"/>
      <c r="F99" s="222"/>
      <c r="G99" s="222"/>
      <c r="H99" s="222"/>
      <c r="I99" s="77"/>
      <c r="J99" s="222" t="s">
        <v>99</v>
      </c>
      <c r="K99" s="222"/>
      <c r="L99" s="222"/>
      <c r="M99" s="222"/>
      <c r="N99" s="222"/>
      <c r="O99" s="222"/>
      <c r="P99" s="222"/>
      <c r="Q99" s="222"/>
      <c r="R99" s="222"/>
      <c r="S99" s="222"/>
      <c r="T99" s="222"/>
      <c r="U99" s="222"/>
      <c r="V99" s="222"/>
      <c r="W99" s="222"/>
      <c r="X99" s="222"/>
      <c r="Y99" s="222"/>
      <c r="Z99" s="222"/>
      <c r="AA99" s="222"/>
      <c r="AB99" s="222"/>
      <c r="AC99" s="222"/>
      <c r="AD99" s="222"/>
      <c r="AE99" s="222"/>
      <c r="AF99" s="222"/>
      <c r="AG99" s="223">
        <f>'05 - SO 05 elektroinstalace'!J30</f>
        <v>0</v>
      </c>
      <c r="AH99" s="224"/>
      <c r="AI99" s="224"/>
      <c r="AJ99" s="224"/>
      <c r="AK99" s="224"/>
      <c r="AL99" s="224"/>
      <c r="AM99" s="224"/>
      <c r="AN99" s="223">
        <f t="shared" si="0"/>
        <v>0</v>
      </c>
      <c r="AO99" s="224"/>
      <c r="AP99" s="224"/>
      <c r="AQ99" s="78" t="s">
        <v>85</v>
      </c>
      <c r="AR99" s="75"/>
      <c r="AS99" s="79">
        <v>0</v>
      </c>
      <c r="AT99" s="80">
        <f t="shared" si="1"/>
        <v>0</v>
      </c>
      <c r="AU99" s="81">
        <f>'05 - SO 05 elektroinstalace'!P121</f>
        <v>0</v>
      </c>
      <c r="AV99" s="80">
        <f>'05 - SO 05 elektroinstalace'!J33</f>
        <v>0</v>
      </c>
      <c r="AW99" s="80">
        <f>'05 - SO 05 elektroinstalace'!J34</f>
        <v>0</v>
      </c>
      <c r="AX99" s="80">
        <f>'05 - SO 05 elektroinstalace'!J35</f>
        <v>0</v>
      </c>
      <c r="AY99" s="80">
        <f>'05 - SO 05 elektroinstalace'!J36</f>
        <v>0</v>
      </c>
      <c r="AZ99" s="80">
        <f>'05 - SO 05 elektroinstalace'!F33</f>
        <v>0</v>
      </c>
      <c r="BA99" s="80">
        <f>'05 - SO 05 elektroinstalace'!F34</f>
        <v>0</v>
      </c>
      <c r="BB99" s="80">
        <f>'05 - SO 05 elektroinstalace'!F35</f>
        <v>0</v>
      </c>
      <c r="BC99" s="80">
        <f>'05 - SO 05 elektroinstalace'!F36</f>
        <v>0</v>
      </c>
      <c r="BD99" s="82">
        <f>'05 - SO 05 elektroinstalace'!F37</f>
        <v>0</v>
      </c>
      <c r="BT99" s="83" t="s">
        <v>86</v>
      </c>
      <c r="BV99" s="83" t="s">
        <v>80</v>
      </c>
      <c r="BW99" s="83" t="s">
        <v>100</v>
      </c>
      <c r="BX99" s="83" t="s">
        <v>5</v>
      </c>
      <c r="CL99" s="83" t="s">
        <v>19</v>
      </c>
      <c r="CM99" s="83" t="s">
        <v>88</v>
      </c>
    </row>
    <row r="100" spans="1:91" s="6" customFormat="1" ht="16.5" customHeight="1">
      <c r="A100" s="74" t="s">
        <v>82</v>
      </c>
      <c r="B100" s="75"/>
      <c r="C100" s="76"/>
      <c r="D100" s="222" t="s">
        <v>101</v>
      </c>
      <c r="E100" s="222"/>
      <c r="F100" s="222"/>
      <c r="G100" s="222"/>
      <c r="H100" s="222"/>
      <c r="I100" s="77"/>
      <c r="J100" s="222" t="s">
        <v>102</v>
      </c>
      <c r="K100" s="222"/>
      <c r="L100" s="222"/>
      <c r="M100" s="222"/>
      <c r="N100" s="222"/>
      <c r="O100" s="222"/>
      <c r="P100" s="222"/>
      <c r="Q100" s="222"/>
      <c r="R100" s="222"/>
      <c r="S100" s="222"/>
      <c r="T100" s="222"/>
      <c r="U100" s="222"/>
      <c r="V100" s="222"/>
      <c r="W100" s="222"/>
      <c r="X100" s="222"/>
      <c r="Y100" s="222"/>
      <c r="Z100" s="222"/>
      <c r="AA100" s="222"/>
      <c r="AB100" s="222"/>
      <c r="AC100" s="222"/>
      <c r="AD100" s="222"/>
      <c r="AE100" s="222"/>
      <c r="AF100" s="222"/>
      <c r="AG100" s="223">
        <f>'06 - SO 06 slaboproud'!J30</f>
        <v>0</v>
      </c>
      <c r="AH100" s="224"/>
      <c r="AI100" s="224"/>
      <c r="AJ100" s="224"/>
      <c r="AK100" s="224"/>
      <c r="AL100" s="224"/>
      <c r="AM100" s="224"/>
      <c r="AN100" s="223">
        <f t="shared" si="0"/>
        <v>0</v>
      </c>
      <c r="AO100" s="224"/>
      <c r="AP100" s="224"/>
      <c r="AQ100" s="78" t="s">
        <v>85</v>
      </c>
      <c r="AR100" s="75"/>
      <c r="AS100" s="79">
        <v>0</v>
      </c>
      <c r="AT100" s="80">
        <f t="shared" si="1"/>
        <v>0</v>
      </c>
      <c r="AU100" s="81">
        <f>'06 - SO 06 slaboproud'!P119</f>
        <v>0</v>
      </c>
      <c r="AV100" s="80">
        <f>'06 - SO 06 slaboproud'!J33</f>
        <v>0</v>
      </c>
      <c r="AW100" s="80">
        <f>'06 - SO 06 slaboproud'!J34</f>
        <v>0</v>
      </c>
      <c r="AX100" s="80">
        <f>'06 - SO 06 slaboproud'!J35</f>
        <v>0</v>
      </c>
      <c r="AY100" s="80">
        <f>'06 - SO 06 slaboproud'!J36</f>
        <v>0</v>
      </c>
      <c r="AZ100" s="80">
        <f>'06 - SO 06 slaboproud'!F33</f>
        <v>0</v>
      </c>
      <c r="BA100" s="80">
        <f>'06 - SO 06 slaboproud'!F34</f>
        <v>0</v>
      </c>
      <c r="BB100" s="80">
        <f>'06 - SO 06 slaboproud'!F35</f>
        <v>0</v>
      </c>
      <c r="BC100" s="80">
        <f>'06 - SO 06 slaboproud'!F36</f>
        <v>0</v>
      </c>
      <c r="BD100" s="82">
        <f>'06 - SO 06 slaboproud'!F37</f>
        <v>0</v>
      </c>
      <c r="BT100" s="83" t="s">
        <v>86</v>
      </c>
      <c r="BV100" s="83" t="s">
        <v>80</v>
      </c>
      <c r="BW100" s="83" t="s">
        <v>103</v>
      </c>
      <c r="BX100" s="83" t="s">
        <v>5</v>
      </c>
      <c r="CL100" s="83" t="s">
        <v>19</v>
      </c>
      <c r="CM100" s="83" t="s">
        <v>88</v>
      </c>
    </row>
    <row r="101" spans="1:91" s="6" customFormat="1" ht="16.5" customHeight="1">
      <c r="A101" s="74" t="s">
        <v>82</v>
      </c>
      <c r="B101" s="75"/>
      <c r="C101" s="76"/>
      <c r="D101" s="222" t="s">
        <v>104</v>
      </c>
      <c r="E101" s="222"/>
      <c r="F101" s="222"/>
      <c r="G101" s="222"/>
      <c r="H101" s="222"/>
      <c r="I101" s="77"/>
      <c r="J101" s="222" t="s">
        <v>105</v>
      </c>
      <c r="K101" s="222"/>
      <c r="L101" s="222"/>
      <c r="M101" s="222"/>
      <c r="N101" s="222"/>
      <c r="O101" s="222"/>
      <c r="P101" s="222"/>
      <c r="Q101" s="222"/>
      <c r="R101" s="222"/>
      <c r="S101" s="222"/>
      <c r="T101" s="222"/>
      <c r="U101" s="222"/>
      <c r="V101" s="222"/>
      <c r="W101" s="222"/>
      <c r="X101" s="222"/>
      <c r="Y101" s="222"/>
      <c r="Z101" s="222"/>
      <c r="AA101" s="222"/>
      <c r="AB101" s="222"/>
      <c r="AC101" s="222"/>
      <c r="AD101" s="222"/>
      <c r="AE101" s="222"/>
      <c r="AF101" s="222"/>
      <c r="AG101" s="223">
        <f>'07 - VRN'!J30</f>
        <v>0</v>
      </c>
      <c r="AH101" s="224"/>
      <c r="AI101" s="224"/>
      <c r="AJ101" s="224"/>
      <c r="AK101" s="224"/>
      <c r="AL101" s="224"/>
      <c r="AM101" s="224"/>
      <c r="AN101" s="223">
        <f t="shared" si="0"/>
        <v>0</v>
      </c>
      <c r="AO101" s="224"/>
      <c r="AP101" s="224"/>
      <c r="AQ101" s="78" t="s">
        <v>85</v>
      </c>
      <c r="AR101" s="75"/>
      <c r="AS101" s="84">
        <v>0</v>
      </c>
      <c r="AT101" s="85">
        <f t="shared" si="1"/>
        <v>0</v>
      </c>
      <c r="AU101" s="86">
        <f>'07 - VRN'!P120</f>
        <v>0</v>
      </c>
      <c r="AV101" s="85">
        <f>'07 - VRN'!J33</f>
        <v>0</v>
      </c>
      <c r="AW101" s="85">
        <f>'07 - VRN'!J34</f>
        <v>0</v>
      </c>
      <c r="AX101" s="85">
        <f>'07 - VRN'!J35</f>
        <v>0</v>
      </c>
      <c r="AY101" s="85">
        <f>'07 - VRN'!J36</f>
        <v>0</v>
      </c>
      <c r="AZ101" s="85">
        <f>'07 - VRN'!F33</f>
        <v>0</v>
      </c>
      <c r="BA101" s="85">
        <f>'07 - VRN'!F34</f>
        <v>0</v>
      </c>
      <c r="BB101" s="85">
        <f>'07 - VRN'!F35</f>
        <v>0</v>
      </c>
      <c r="BC101" s="85">
        <f>'07 - VRN'!F36</f>
        <v>0</v>
      </c>
      <c r="BD101" s="87">
        <f>'07 - VRN'!F37</f>
        <v>0</v>
      </c>
      <c r="BT101" s="83" t="s">
        <v>86</v>
      </c>
      <c r="BV101" s="83" t="s">
        <v>80</v>
      </c>
      <c r="BW101" s="83" t="s">
        <v>106</v>
      </c>
      <c r="BX101" s="83" t="s">
        <v>5</v>
      </c>
      <c r="CL101" s="83" t="s">
        <v>19</v>
      </c>
      <c r="CM101" s="83" t="s">
        <v>88</v>
      </c>
    </row>
    <row r="102" spans="1:91" s="1" customFormat="1" ht="30" customHeight="1">
      <c r="B102" s="32"/>
      <c r="AR102" s="32"/>
    </row>
    <row r="103" spans="1:91" s="1" customFormat="1" ht="6.9" customHeight="1">
      <c r="B103" s="44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5"/>
      <c r="AJ103" s="45"/>
      <c r="AK103" s="45"/>
      <c r="AL103" s="45"/>
      <c r="AM103" s="45"/>
      <c r="AN103" s="45"/>
      <c r="AO103" s="45"/>
      <c r="AP103" s="45"/>
      <c r="AQ103" s="45"/>
      <c r="AR103" s="32"/>
    </row>
  </sheetData>
  <sheetProtection algorithmName="SHA-512" hashValue="R6yhC7mnaBvX7HwCLCWnr5X4LvzK37H5BJ6pOlJdFcGqp8Nwr4LLvQoceaPpZzZCG7DPGkg/ppTUSN75oMUI3w==" saltValue="jDJyzSkKq960Mzi7nm6z9oNi2s8YvQzeotzdE+S85wXejzkWTirYvD0LS2gv2tydLh1/8g4VGH8chnRuhseBCg==" spinCount="100000" sheet="1" objects="1" scenarios="1" formatColumns="0" formatRows="0"/>
  <mergeCells count="66"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AN100:AP100"/>
    <mergeCell ref="AG100:AM100"/>
    <mergeCell ref="D100:H100"/>
    <mergeCell ref="J100:AF100"/>
    <mergeCell ref="AN101:AP101"/>
    <mergeCell ref="AG101:AM101"/>
    <mergeCell ref="D101:H101"/>
    <mergeCell ref="J101:AF101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AG94:AM94"/>
    <mergeCell ref="AN94:AP94"/>
    <mergeCell ref="L85:AJ85"/>
    <mergeCell ref="AM87:AN87"/>
    <mergeCell ref="AM89:AP89"/>
    <mergeCell ref="AS89:AT91"/>
    <mergeCell ref="AM90:AP90"/>
  </mergeCells>
  <hyperlinks>
    <hyperlink ref="A95" location="'01 - SO 01 stavební úpravy'!C2" display="/" xr:uid="{00000000-0004-0000-0000-000000000000}"/>
    <hyperlink ref="A96" location="'02 - SO 02 oprava střechy'!C2" display="/" xr:uid="{00000000-0004-0000-0000-000001000000}"/>
    <hyperlink ref="A97" location="'03 - SO03 ZTI'!C2" display="/" xr:uid="{00000000-0004-0000-0000-000002000000}"/>
    <hyperlink ref="A98" location="'04 - SO 04 ÚT'!C2" display="/" xr:uid="{00000000-0004-0000-0000-000003000000}"/>
    <hyperlink ref="A99" location="'05 - SO 05 elektroinstalace'!C2" display="/" xr:uid="{00000000-0004-0000-0000-000004000000}"/>
    <hyperlink ref="A100" location="'06 - SO 06 slaboproud'!C2" display="/" xr:uid="{00000000-0004-0000-0000-000005000000}"/>
    <hyperlink ref="A101" location="'07 - VRN'!C2" display="/" xr:uid="{00000000-0004-0000-0000-000006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589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56" ht="36.9" customHeight="1"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1"/>
      <c r="AT2" s="17" t="s">
        <v>87</v>
      </c>
      <c r="AZ2" s="88" t="s">
        <v>107</v>
      </c>
      <c r="BA2" s="88" t="s">
        <v>1</v>
      </c>
      <c r="BB2" s="88" t="s">
        <v>1</v>
      </c>
      <c r="BC2" s="88" t="s">
        <v>108</v>
      </c>
      <c r="BD2" s="88" t="s">
        <v>88</v>
      </c>
    </row>
    <row r="3" spans="2:5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88</v>
      </c>
      <c r="AZ3" s="88" t="s">
        <v>109</v>
      </c>
      <c r="BA3" s="88" t="s">
        <v>1</v>
      </c>
      <c r="BB3" s="88" t="s">
        <v>1</v>
      </c>
      <c r="BC3" s="88" t="s">
        <v>110</v>
      </c>
      <c r="BD3" s="88" t="s">
        <v>88</v>
      </c>
    </row>
    <row r="4" spans="2:56" ht="24.9" customHeight="1">
      <c r="B4" s="20"/>
      <c r="D4" s="21" t="s">
        <v>111</v>
      </c>
      <c r="L4" s="20"/>
      <c r="M4" s="89" t="s">
        <v>10</v>
      </c>
      <c r="AT4" s="17" t="s">
        <v>4</v>
      </c>
      <c r="AZ4" s="88" t="s">
        <v>112</v>
      </c>
      <c r="BA4" s="88" t="s">
        <v>1</v>
      </c>
      <c r="BB4" s="88" t="s">
        <v>1</v>
      </c>
      <c r="BC4" s="88" t="s">
        <v>113</v>
      </c>
      <c r="BD4" s="88" t="s">
        <v>88</v>
      </c>
    </row>
    <row r="5" spans="2:56" ht="6.9" customHeight="1">
      <c r="B5" s="20"/>
      <c r="L5" s="20"/>
      <c r="AZ5" s="88" t="s">
        <v>114</v>
      </c>
      <c r="BA5" s="88" t="s">
        <v>1</v>
      </c>
      <c r="BB5" s="88" t="s">
        <v>1</v>
      </c>
      <c r="BC5" s="88" t="s">
        <v>115</v>
      </c>
      <c r="BD5" s="88" t="s">
        <v>88</v>
      </c>
    </row>
    <row r="6" spans="2:56" ht="12" customHeight="1">
      <c r="B6" s="20"/>
      <c r="D6" s="27" t="s">
        <v>16</v>
      </c>
      <c r="L6" s="20"/>
      <c r="AZ6" s="88" t="s">
        <v>116</v>
      </c>
      <c r="BA6" s="88" t="s">
        <v>1</v>
      </c>
      <c r="BB6" s="88" t="s">
        <v>1</v>
      </c>
      <c r="BC6" s="88" t="s">
        <v>117</v>
      </c>
      <c r="BD6" s="88" t="s">
        <v>88</v>
      </c>
    </row>
    <row r="7" spans="2:56" ht="16.5" customHeight="1">
      <c r="B7" s="20"/>
      <c r="E7" s="246" t="str">
        <f>'Rekapitulace stavby'!K6</f>
        <v>Stavební úpravy v podkroví MŠ Radonice č.p.185</v>
      </c>
      <c r="F7" s="247"/>
      <c r="G7" s="247"/>
      <c r="H7" s="247"/>
      <c r="L7" s="20"/>
      <c r="AZ7" s="88" t="s">
        <v>118</v>
      </c>
      <c r="BA7" s="88" t="s">
        <v>1</v>
      </c>
      <c r="BB7" s="88" t="s">
        <v>1</v>
      </c>
      <c r="BC7" s="88" t="s">
        <v>119</v>
      </c>
      <c r="BD7" s="88" t="s">
        <v>88</v>
      </c>
    </row>
    <row r="8" spans="2:56" s="1" customFormat="1" ht="12" customHeight="1">
      <c r="B8" s="32"/>
      <c r="D8" s="27" t="s">
        <v>120</v>
      </c>
      <c r="L8" s="32"/>
      <c r="AZ8" s="88" t="s">
        <v>121</v>
      </c>
      <c r="BA8" s="88" t="s">
        <v>1</v>
      </c>
      <c r="BB8" s="88" t="s">
        <v>1</v>
      </c>
      <c r="BC8" s="88" t="s">
        <v>122</v>
      </c>
      <c r="BD8" s="88" t="s">
        <v>88</v>
      </c>
    </row>
    <row r="9" spans="2:56" s="1" customFormat="1" ht="16.5" customHeight="1">
      <c r="B9" s="32"/>
      <c r="E9" s="208" t="s">
        <v>123</v>
      </c>
      <c r="F9" s="248"/>
      <c r="G9" s="248"/>
      <c r="H9" s="248"/>
      <c r="L9" s="32"/>
      <c r="AZ9" s="88" t="s">
        <v>124</v>
      </c>
      <c r="BA9" s="88" t="s">
        <v>1</v>
      </c>
      <c r="BB9" s="88" t="s">
        <v>1</v>
      </c>
      <c r="BC9" s="88" t="s">
        <v>125</v>
      </c>
      <c r="BD9" s="88" t="s">
        <v>88</v>
      </c>
    </row>
    <row r="10" spans="2:56" s="1" customFormat="1" ht="10.199999999999999">
      <c r="B10" s="32"/>
      <c r="L10" s="32"/>
      <c r="AZ10" s="88" t="s">
        <v>126</v>
      </c>
      <c r="BA10" s="88" t="s">
        <v>1</v>
      </c>
      <c r="BB10" s="88" t="s">
        <v>1</v>
      </c>
      <c r="BC10" s="88" t="s">
        <v>127</v>
      </c>
      <c r="BD10" s="88" t="s">
        <v>88</v>
      </c>
    </row>
    <row r="11" spans="2:56" s="1" customFormat="1" ht="12" customHeight="1">
      <c r="B11" s="32"/>
      <c r="D11" s="27" t="s">
        <v>18</v>
      </c>
      <c r="F11" s="25" t="s">
        <v>19</v>
      </c>
      <c r="I11" s="27" t="s">
        <v>20</v>
      </c>
      <c r="J11" s="25" t="s">
        <v>1</v>
      </c>
      <c r="L11" s="32"/>
      <c r="AZ11" s="88" t="s">
        <v>128</v>
      </c>
      <c r="BA11" s="88" t="s">
        <v>1</v>
      </c>
      <c r="BB11" s="88" t="s">
        <v>1</v>
      </c>
      <c r="BC11" s="88" t="s">
        <v>129</v>
      </c>
      <c r="BD11" s="88" t="s">
        <v>88</v>
      </c>
    </row>
    <row r="12" spans="2:56" s="1" customFormat="1" ht="12" customHeight="1">
      <c r="B12" s="32"/>
      <c r="D12" s="27" t="s">
        <v>22</v>
      </c>
      <c r="F12" s="25" t="s">
        <v>23</v>
      </c>
      <c r="I12" s="27" t="s">
        <v>24</v>
      </c>
      <c r="J12" s="52" t="str">
        <f>'Rekapitulace stavby'!AN8</f>
        <v>21. 1. 2025</v>
      </c>
      <c r="L12" s="32"/>
    </row>
    <row r="13" spans="2:56" s="1" customFormat="1" ht="10.8" customHeight="1">
      <c r="B13" s="32"/>
      <c r="L13" s="32"/>
    </row>
    <row r="14" spans="2:56" s="1" customFormat="1" ht="12" customHeight="1">
      <c r="B14" s="32"/>
      <c r="D14" s="27" t="s">
        <v>26</v>
      </c>
      <c r="I14" s="27" t="s">
        <v>27</v>
      </c>
      <c r="J14" s="25" t="s">
        <v>1</v>
      </c>
      <c r="L14" s="32"/>
    </row>
    <row r="15" spans="2:56" s="1" customFormat="1" ht="18" customHeight="1">
      <c r="B15" s="32"/>
      <c r="E15" s="25" t="s">
        <v>28</v>
      </c>
      <c r="I15" s="27" t="s">
        <v>29</v>
      </c>
      <c r="J15" s="25" t="s">
        <v>1</v>
      </c>
      <c r="L15" s="32"/>
    </row>
    <row r="16" spans="2:56" s="1" customFormat="1" ht="6.9" customHeight="1">
      <c r="B16" s="32"/>
      <c r="L16" s="32"/>
    </row>
    <row r="17" spans="2:12" s="1" customFormat="1" ht="12" customHeight="1">
      <c r="B17" s="32"/>
      <c r="D17" s="27" t="s">
        <v>30</v>
      </c>
      <c r="I17" s="27" t="s">
        <v>27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49" t="str">
        <f>'Rekapitulace stavby'!E14</f>
        <v>Vyplň údaj</v>
      </c>
      <c r="F18" s="230"/>
      <c r="G18" s="230"/>
      <c r="H18" s="230"/>
      <c r="I18" s="27" t="s">
        <v>29</v>
      </c>
      <c r="J18" s="28" t="str">
        <f>'Rekapitulace stavby'!AN14</f>
        <v>Vyplň údaj</v>
      </c>
      <c r="L18" s="32"/>
    </row>
    <row r="19" spans="2:12" s="1" customFormat="1" ht="6.9" customHeight="1">
      <c r="B19" s="32"/>
      <c r="L19" s="32"/>
    </row>
    <row r="20" spans="2:12" s="1" customFormat="1" ht="12" customHeight="1">
      <c r="B20" s="32"/>
      <c r="D20" s="27" t="s">
        <v>32</v>
      </c>
      <c r="I20" s="27" t="s">
        <v>27</v>
      </c>
      <c r="J20" s="25" t="s">
        <v>1</v>
      </c>
      <c r="L20" s="32"/>
    </row>
    <row r="21" spans="2:12" s="1" customFormat="1" ht="18" customHeight="1">
      <c r="B21" s="32"/>
      <c r="E21" s="25" t="s">
        <v>33</v>
      </c>
      <c r="I21" s="27" t="s">
        <v>29</v>
      </c>
      <c r="J21" s="25" t="s">
        <v>1</v>
      </c>
      <c r="L21" s="32"/>
    </row>
    <row r="22" spans="2:12" s="1" customFormat="1" ht="6.9" customHeight="1">
      <c r="B22" s="32"/>
      <c r="L22" s="32"/>
    </row>
    <row r="23" spans="2:12" s="1" customFormat="1" ht="12" customHeight="1">
      <c r="B23" s="32"/>
      <c r="D23" s="27" t="s">
        <v>35</v>
      </c>
      <c r="I23" s="27" t="s">
        <v>27</v>
      </c>
      <c r="J23" s="25" t="s">
        <v>1</v>
      </c>
      <c r="L23" s="32"/>
    </row>
    <row r="24" spans="2:12" s="1" customFormat="1" ht="18" customHeight="1">
      <c r="B24" s="32"/>
      <c r="E24" s="25" t="s">
        <v>36</v>
      </c>
      <c r="I24" s="27" t="s">
        <v>29</v>
      </c>
      <c r="J24" s="25" t="s">
        <v>1</v>
      </c>
      <c r="L24" s="32"/>
    </row>
    <row r="25" spans="2:12" s="1" customFormat="1" ht="6.9" customHeight="1">
      <c r="B25" s="32"/>
      <c r="L25" s="32"/>
    </row>
    <row r="26" spans="2:12" s="1" customFormat="1" ht="12" customHeight="1">
      <c r="B26" s="32"/>
      <c r="D26" s="27" t="s">
        <v>37</v>
      </c>
      <c r="L26" s="32"/>
    </row>
    <row r="27" spans="2:12" s="7" customFormat="1" ht="16.5" customHeight="1">
      <c r="B27" s="90"/>
      <c r="E27" s="235" t="s">
        <v>1</v>
      </c>
      <c r="F27" s="235"/>
      <c r="G27" s="235"/>
      <c r="H27" s="235"/>
      <c r="L27" s="90"/>
    </row>
    <row r="28" spans="2:12" s="1" customFormat="1" ht="6.9" customHeight="1">
      <c r="B28" s="32"/>
      <c r="L28" s="32"/>
    </row>
    <row r="29" spans="2:12" s="1" customFormat="1" ht="6.9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35" customHeight="1">
      <c r="B30" s="32"/>
      <c r="D30" s="91" t="s">
        <v>38</v>
      </c>
      <c r="J30" s="66">
        <f>ROUND(J131, 2)</f>
        <v>0</v>
      </c>
      <c r="L30" s="32"/>
    </row>
    <row r="31" spans="2:12" s="1" customFormat="1" ht="6.9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4" customHeight="1">
      <c r="B32" s="32"/>
      <c r="F32" s="35" t="s">
        <v>40</v>
      </c>
      <c r="I32" s="35" t="s">
        <v>39</v>
      </c>
      <c r="J32" s="35" t="s">
        <v>41</v>
      </c>
      <c r="L32" s="32"/>
    </row>
    <row r="33" spans="2:12" s="1" customFormat="1" ht="14.4" customHeight="1">
      <c r="B33" s="32"/>
      <c r="D33" s="55" t="s">
        <v>42</v>
      </c>
      <c r="E33" s="27" t="s">
        <v>43</v>
      </c>
      <c r="F33" s="92">
        <f>ROUND((SUM(BE131:BE588)),  2)</f>
        <v>0</v>
      </c>
      <c r="I33" s="93">
        <v>0.21</v>
      </c>
      <c r="J33" s="92">
        <f>ROUND(((SUM(BE131:BE588))*I33),  2)</f>
        <v>0</v>
      </c>
      <c r="L33" s="32"/>
    </row>
    <row r="34" spans="2:12" s="1" customFormat="1" ht="14.4" customHeight="1">
      <c r="B34" s="32"/>
      <c r="E34" s="27" t="s">
        <v>44</v>
      </c>
      <c r="F34" s="92">
        <f>ROUND((SUM(BF131:BF588)),  2)</f>
        <v>0</v>
      </c>
      <c r="I34" s="93">
        <v>0.12</v>
      </c>
      <c r="J34" s="92">
        <f>ROUND(((SUM(BF131:BF588))*I34),  2)</f>
        <v>0</v>
      </c>
      <c r="L34" s="32"/>
    </row>
    <row r="35" spans="2:12" s="1" customFormat="1" ht="14.4" hidden="1" customHeight="1">
      <c r="B35" s="32"/>
      <c r="E35" s="27" t="s">
        <v>45</v>
      </c>
      <c r="F35" s="92">
        <f>ROUND((SUM(BG131:BG588)),  2)</f>
        <v>0</v>
      </c>
      <c r="I35" s="93">
        <v>0.21</v>
      </c>
      <c r="J35" s="92">
        <f>0</f>
        <v>0</v>
      </c>
      <c r="L35" s="32"/>
    </row>
    <row r="36" spans="2:12" s="1" customFormat="1" ht="14.4" hidden="1" customHeight="1">
      <c r="B36" s="32"/>
      <c r="E36" s="27" t="s">
        <v>46</v>
      </c>
      <c r="F36" s="92">
        <f>ROUND((SUM(BH131:BH588)),  2)</f>
        <v>0</v>
      </c>
      <c r="I36" s="93">
        <v>0.12</v>
      </c>
      <c r="J36" s="92">
        <f>0</f>
        <v>0</v>
      </c>
      <c r="L36" s="32"/>
    </row>
    <row r="37" spans="2:12" s="1" customFormat="1" ht="14.4" hidden="1" customHeight="1">
      <c r="B37" s="32"/>
      <c r="E37" s="27" t="s">
        <v>47</v>
      </c>
      <c r="F37" s="92">
        <f>ROUND((SUM(BI131:BI588)),  2)</f>
        <v>0</v>
      </c>
      <c r="I37" s="93">
        <v>0</v>
      </c>
      <c r="J37" s="92">
        <f>0</f>
        <v>0</v>
      </c>
      <c r="L37" s="32"/>
    </row>
    <row r="38" spans="2:12" s="1" customFormat="1" ht="6.9" customHeight="1">
      <c r="B38" s="32"/>
      <c r="L38" s="32"/>
    </row>
    <row r="39" spans="2:12" s="1" customFormat="1" ht="25.35" customHeight="1">
      <c r="B39" s="32"/>
      <c r="C39" s="94"/>
      <c r="D39" s="95" t="s">
        <v>48</v>
      </c>
      <c r="E39" s="57"/>
      <c r="F39" s="57"/>
      <c r="G39" s="96" t="s">
        <v>49</v>
      </c>
      <c r="H39" s="97" t="s">
        <v>50</v>
      </c>
      <c r="I39" s="57"/>
      <c r="J39" s="98">
        <f>SUM(J30:J37)</f>
        <v>0</v>
      </c>
      <c r="K39" s="99"/>
      <c r="L39" s="32"/>
    </row>
    <row r="40" spans="2:12" s="1" customFormat="1" ht="14.4" customHeight="1">
      <c r="B40" s="32"/>
      <c r="L40" s="32"/>
    </row>
    <row r="41" spans="2:12" ht="14.4" customHeight="1">
      <c r="B41" s="20"/>
      <c r="L41" s="20"/>
    </row>
    <row r="42" spans="2:12" ht="14.4" customHeight="1">
      <c r="B42" s="20"/>
      <c r="L42" s="20"/>
    </row>
    <row r="43" spans="2:12" ht="14.4" customHeight="1">
      <c r="B43" s="20"/>
      <c r="L43" s="20"/>
    </row>
    <row r="44" spans="2:12" ht="14.4" customHeight="1">
      <c r="B44" s="20"/>
      <c r="L44" s="20"/>
    </row>
    <row r="45" spans="2:12" ht="14.4" customHeight="1">
      <c r="B45" s="20"/>
      <c r="L45" s="20"/>
    </row>
    <row r="46" spans="2:12" ht="14.4" customHeight="1">
      <c r="B46" s="20"/>
      <c r="L46" s="20"/>
    </row>
    <row r="47" spans="2:12" ht="14.4" customHeight="1">
      <c r="B47" s="20"/>
      <c r="L47" s="20"/>
    </row>
    <row r="48" spans="2:12" ht="14.4" customHeight="1">
      <c r="B48" s="20"/>
      <c r="L48" s="20"/>
    </row>
    <row r="49" spans="2:12" ht="14.4" customHeight="1">
      <c r="B49" s="20"/>
      <c r="L49" s="20"/>
    </row>
    <row r="50" spans="2:12" s="1" customFormat="1" ht="14.4" customHeight="1">
      <c r="B50" s="32"/>
      <c r="D50" s="41" t="s">
        <v>51</v>
      </c>
      <c r="E50" s="42"/>
      <c r="F50" s="42"/>
      <c r="G50" s="41" t="s">
        <v>52</v>
      </c>
      <c r="H50" s="42"/>
      <c r="I50" s="42"/>
      <c r="J50" s="42"/>
      <c r="K50" s="42"/>
      <c r="L50" s="32"/>
    </row>
    <row r="51" spans="2:12" ht="10.199999999999999">
      <c r="B51" s="20"/>
      <c r="L51" s="20"/>
    </row>
    <row r="52" spans="2:12" ht="10.199999999999999">
      <c r="B52" s="20"/>
      <c r="L52" s="20"/>
    </row>
    <row r="53" spans="2:12" ht="10.199999999999999">
      <c r="B53" s="20"/>
      <c r="L53" s="20"/>
    </row>
    <row r="54" spans="2:12" ht="10.199999999999999">
      <c r="B54" s="20"/>
      <c r="L54" s="20"/>
    </row>
    <row r="55" spans="2:12" ht="10.199999999999999">
      <c r="B55" s="20"/>
      <c r="L55" s="20"/>
    </row>
    <row r="56" spans="2:12" ht="10.199999999999999">
      <c r="B56" s="20"/>
      <c r="L56" s="20"/>
    </row>
    <row r="57" spans="2:12" ht="10.199999999999999">
      <c r="B57" s="20"/>
      <c r="L57" s="20"/>
    </row>
    <row r="58" spans="2:12" ht="10.199999999999999">
      <c r="B58" s="20"/>
      <c r="L58" s="20"/>
    </row>
    <row r="59" spans="2:12" ht="10.199999999999999">
      <c r="B59" s="20"/>
      <c r="L59" s="20"/>
    </row>
    <row r="60" spans="2:12" ht="10.199999999999999">
      <c r="B60" s="20"/>
      <c r="L60" s="20"/>
    </row>
    <row r="61" spans="2:12" s="1" customFormat="1" ht="13.2">
      <c r="B61" s="32"/>
      <c r="D61" s="43" t="s">
        <v>53</v>
      </c>
      <c r="E61" s="34"/>
      <c r="F61" s="100" t="s">
        <v>54</v>
      </c>
      <c r="G61" s="43" t="s">
        <v>53</v>
      </c>
      <c r="H61" s="34"/>
      <c r="I61" s="34"/>
      <c r="J61" s="101" t="s">
        <v>54</v>
      </c>
      <c r="K61" s="34"/>
      <c r="L61" s="32"/>
    </row>
    <row r="62" spans="2:12" ht="10.199999999999999">
      <c r="B62" s="20"/>
      <c r="L62" s="20"/>
    </row>
    <row r="63" spans="2:12" ht="10.199999999999999">
      <c r="B63" s="20"/>
      <c r="L63" s="20"/>
    </row>
    <row r="64" spans="2:12" ht="10.199999999999999">
      <c r="B64" s="20"/>
      <c r="L64" s="20"/>
    </row>
    <row r="65" spans="2:12" s="1" customFormat="1" ht="13.2">
      <c r="B65" s="32"/>
      <c r="D65" s="41" t="s">
        <v>55</v>
      </c>
      <c r="E65" s="42"/>
      <c r="F65" s="42"/>
      <c r="G65" s="41" t="s">
        <v>56</v>
      </c>
      <c r="H65" s="42"/>
      <c r="I65" s="42"/>
      <c r="J65" s="42"/>
      <c r="K65" s="42"/>
      <c r="L65" s="32"/>
    </row>
    <row r="66" spans="2:12" ht="10.199999999999999">
      <c r="B66" s="20"/>
      <c r="L66" s="20"/>
    </row>
    <row r="67" spans="2:12" ht="10.199999999999999">
      <c r="B67" s="20"/>
      <c r="L67" s="20"/>
    </row>
    <row r="68" spans="2:12" ht="10.199999999999999">
      <c r="B68" s="20"/>
      <c r="L68" s="20"/>
    </row>
    <row r="69" spans="2:12" ht="10.199999999999999">
      <c r="B69" s="20"/>
      <c r="L69" s="20"/>
    </row>
    <row r="70" spans="2:12" ht="10.199999999999999">
      <c r="B70" s="20"/>
      <c r="L70" s="20"/>
    </row>
    <row r="71" spans="2:12" ht="10.199999999999999">
      <c r="B71" s="20"/>
      <c r="L71" s="20"/>
    </row>
    <row r="72" spans="2:12" ht="10.199999999999999">
      <c r="B72" s="20"/>
      <c r="L72" s="20"/>
    </row>
    <row r="73" spans="2:12" ht="10.199999999999999">
      <c r="B73" s="20"/>
      <c r="L73" s="20"/>
    </row>
    <row r="74" spans="2:12" ht="10.199999999999999">
      <c r="B74" s="20"/>
      <c r="L74" s="20"/>
    </row>
    <row r="75" spans="2:12" ht="10.199999999999999">
      <c r="B75" s="20"/>
      <c r="L75" s="20"/>
    </row>
    <row r="76" spans="2:12" s="1" customFormat="1" ht="13.2">
      <c r="B76" s="32"/>
      <c r="D76" s="43" t="s">
        <v>53</v>
      </c>
      <c r="E76" s="34"/>
      <c r="F76" s="100" t="s">
        <v>54</v>
      </c>
      <c r="G76" s="43" t="s">
        <v>53</v>
      </c>
      <c r="H76" s="34"/>
      <c r="I76" s="34"/>
      <c r="J76" s="101" t="s">
        <v>54</v>
      </c>
      <c r="K76" s="34"/>
      <c r="L76" s="32"/>
    </row>
    <row r="77" spans="2:12" s="1" customFormat="1" ht="14.4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6.9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4.9" customHeight="1">
      <c r="B82" s="32"/>
      <c r="C82" s="21" t="s">
        <v>130</v>
      </c>
      <c r="L82" s="32"/>
    </row>
    <row r="83" spans="2:47" s="1" customFormat="1" ht="6.9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46" t="str">
        <f>E7</f>
        <v>Stavební úpravy v podkroví MŠ Radonice č.p.185</v>
      </c>
      <c r="F85" s="247"/>
      <c r="G85" s="247"/>
      <c r="H85" s="247"/>
      <c r="L85" s="32"/>
    </row>
    <row r="86" spans="2:47" s="1" customFormat="1" ht="12" customHeight="1">
      <c r="B86" s="32"/>
      <c r="C86" s="27" t="s">
        <v>120</v>
      </c>
      <c r="L86" s="32"/>
    </row>
    <row r="87" spans="2:47" s="1" customFormat="1" ht="16.5" customHeight="1">
      <c r="B87" s="32"/>
      <c r="E87" s="208" t="str">
        <f>E9</f>
        <v>01 - SO 01 stavební úpravy</v>
      </c>
      <c r="F87" s="248"/>
      <c r="G87" s="248"/>
      <c r="H87" s="248"/>
      <c r="L87" s="32"/>
    </row>
    <row r="88" spans="2:47" s="1" customFormat="1" ht="6.9" customHeight="1">
      <c r="B88" s="32"/>
      <c r="L88" s="32"/>
    </row>
    <row r="89" spans="2:47" s="1" customFormat="1" ht="12" customHeight="1">
      <c r="B89" s="32"/>
      <c r="C89" s="27" t="s">
        <v>22</v>
      </c>
      <c r="F89" s="25" t="str">
        <f>F12</f>
        <v>Radonice</v>
      </c>
      <c r="I89" s="27" t="s">
        <v>24</v>
      </c>
      <c r="J89" s="52" t="str">
        <f>IF(J12="","",J12)</f>
        <v>21. 1. 2025</v>
      </c>
      <c r="L89" s="32"/>
    </row>
    <row r="90" spans="2:47" s="1" customFormat="1" ht="6.9" customHeight="1">
      <c r="B90" s="32"/>
      <c r="L90" s="32"/>
    </row>
    <row r="91" spans="2:47" s="1" customFormat="1" ht="15.15" customHeight="1">
      <c r="B91" s="32"/>
      <c r="C91" s="27" t="s">
        <v>26</v>
      </c>
      <c r="F91" s="25" t="str">
        <f>E15</f>
        <v>Obec Radonice, Na Skále 185, 25073 Radonice</v>
      </c>
      <c r="I91" s="27" t="s">
        <v>32</v>
      </c>
      <c r="J91" s="30" t="str">
        <f>E21</f>
        <v>Ing. Aleš Moudrý</v>
      </c>
      <c r="L91" s="32"/>
    </row>
    <row r="92" spans="2:47" s="1" customFormat="1" ht="15.15" customHeight="1">
      <c r="B92" s="32"/>
      <c r="C92" s="27" t="s">
        <v>30</v>
      </c>
      <c r="F92" s="25" t="str">
        <f>IF(E18="","",E18)</f>
        <v>Vyplň údaj</v>
      </c>
      <c r="I92" s="27" t="s">
        <v>35</v>
      </c>
      <c r="J92" s="30" t="str">
        <f>E24</f>
        <v>Ing. Václav Výmola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2" t="s">
        <v>131</v>
      </c>
      <c r="D94" s="94"/>
      <c r="E94" s="94"/>
      <c r="F94" s="94"/>
      <c r="G94" s="94"/>
      <c r="H94" s="94"/>
      <c r="I94" s="94"/>
      <c r="J94" s="103" t="s">
        <v>132</v>
      </c>
      <c r="K94" s="94"/>
      <c r="L94" s="32"/>
    </row>
    <row r="95" spans="2:47" s="1" customFormat="1" ht="10.35" customHeight="1">
      <c r="B95" s="32"/>
      <c r="L95" s="32"/>
    </row>
    <row r="96" spans="2:47" s="1" customFormat="1" ht="22.8" customHeight="1">
      <c r="B96" s="32"/>
      <c r="C96" s="104" t="s">
        <v>133</v>
      </c>
      <c r="J96" s="66">
        <f>J131</f>
        <v>0</v>
      </c>
      <c r="L96" s="32"/>
      <c r="AU96" s="17" t="s">
        <v>134</v>
      </c>
    </row>
    <row r="97" spans="2:12" s="8" customFormat="1" ht="24.9" customHeight="1">
      <c r="B97" s="105"/>
      <c r="D97" s="106" t="s">
        <v>135</v>
      </c>
      <c r="E97" s="107"/>
      <c r="F97" s="107"/>
      <c r="G97" s="107"/>
      <c r="H97" s="107"/>
      <c r="I97" s="107"/>
      <c r="J97" s="108">
        <f>J132</f>
        <v>0</v>
      </c>
      <c r="L97" s="105"/>
    </row>
    <row r="98" spans="2:12" s="9" customFormat="1" ht="19.95" customHeight="1">
      <c r="B98" s="109"/>
      <c r="D98" s="110" t="s">
        <v>136</v>
      </c>
      <c r="E98" s="111"/>
      <c r="F98" s="111"/>
      <c r="G98" s="111"/>
      <c r="H98" s="111"/>
      <c r="I98" s="111"/>
      <c r="J98" s="112">
        <f>J133</f>
        <v>0</v>
      </c>
      <c r="L98" s="109"/>
    </row>
    <row r="99" spans="2:12" s="9" customFormat="1" ht="19.95" customHeight="1">
      <c r="B99" s="109"/>
      <c r="D99" s="110" t="s">
        <v>137</v>
      </c>
      <c r="E99" s="111"/>
      <c r="F99" s="111"/>
      <c r="G99" s="111"/>
      <c r="H99" s="111"/>
      <c r="I99" s="111"/>
      <c r="J99" s="112">
        <f>J160</f>
        <v>0</v>
      </c>
      <c r="L99" s="109"/>
    </row>
    <row r="100" spans="2:12" s="9" customFormat="1" ht="19.95" customHeight="1">
      <c r="B100" s="109"/>
      <c r="D100" s="110" t="s">
        <v>138</v>
      </c>
      <c r="E100" s="111"/>
      <c r="F100" s="111"/>
      <c r="G100" s="111"/>
      <c r="H100" s="111"/>
      <c r="I100" s="111"/>
      <c r="J100" s="112">
        <f>J200</f>
        <v>0</v>
      </c>
      <c r="L100" s="109"/>
    </row>
    <row r="101" spans="2:12" s="9" customFormat="1" ht="19.95" customHeight="1">
      <c r="B101" s="109"/>
      <c r="D101" s="110" t="s">
        <v>139</v>
      </c>
      <c r="E101" s="111"/>
      <c r="F101" s="111"/>
      <c r="G101" s="111"/>
      <c r="H101" s="111"/>
      <c r="I101" s="111"/>
      <c r="J101" s="112">
        <f>J220</f>
        <v>0</v>
      </c>
      <c r="L101" s="109"/>
    </row>
    <row r="102" spans="2:12" s="9" customFormat="1" ht="19.95" customHeight="1">
      <c r="B102" s="109"/>
      <c r="D102" s="110" t="s">
        <v>140</v>
      </c>
      <c r="E102" s="111"/>
      <c r="F102" s="111"/>
      <c r="G102" s="111"/>
      <c r="H102" s="111"/>
      <c r="I102" s="111"/>
      <c r="J102" s="112">
        <f>J233</f>
        <v>0</v>
      </c>
      <c r="L102" s="109"/>
    </row>
    <row r="103" spans="2:12" s="8" customFormat="1" ht="24.9" customHeight="1">
      <c r="B103" s="105"/>
      <c r="D103" s="106" t="s">
        <v>141</v>
      </c>
      <c r="E103" s="107"/>
      <c r="F103" s="107"/>
      <c r="G103" s="107"/>
      <c r="H103" s="107"/>
      <c r="I103" s="107"/>
      <c r="J103" s="108">
        <f>J235</f>
        <v>0</v>
      </c>
      <c r="L103" s="105"/>
    </row>
    <row r="104" spans="2:12" s="9" customFormat="1" ht="19.95" customHeight="1">
      <c r="B104" s="109"/>
      <c r="D104" s="110" t="s">
        <v>142</v>
      </c>
      <c r="E104" s="111"/>
      <c r="F104" s="111"/>
      <c r="G104" s="111"/>
      <c r="H104" s="111"/>
      <c r="I104" s="111"/>
      <c r="J104" s="112">
        <f>J236</f>
        <v>0</v>
      </c>
      <c r="L104" s="109"/>
    </row>
    <row r="105" spans="2:12" s="9" customFormat="1" ht="19.95" customHeight="1">
      <c r="B105" s="109"/>
      <c r="D105" s="110" t="s">
        <v>143</v>
      </c>
      <c r="E105" s="111"/>
      <c r="F105" s="111"/>
      <c r="G105" s="111"/>
      <c r="H105" s="111"/>
      <c r="I105" s="111"/>
      <c r="J105" s="112">
        <f>J279</f>
        <v>0</v>
      </c>
      <c r="L105" s="109"/>
    </row>
    <row r="106" spans="2:12" s="9" customFormat="1" ht="19.95" customHeight="1">
      <c r="B106" s="109"/>
      <c r="D106" s="110" t="s">
        <v>144</v>
      </c>
      <c r="E106" s="111"/>
      <c r="F106" s="111"/>
      <c r="G106" s="111"/>
      <c r="H106" s="111"/>
      <c r="I106" s="111"/>
      <c r="J106" s="112">
        <f>J282</f>
        <v>0</v>
      </c>
      <c r="L106" s="109"/>
    </row>
    <row r="107" spans="2:12" s="9" customFormat="1" ht="19.95" customHeight="1">
      <c r="B107" s="109"/>
      <c r="D107" s="110" t="s">
        <v>145</v>
      </c>
      <c r="E107" s="111"/>
      <c r="F107" s="111"/>
      <c r="G107" s="111"/>
      <c r="H107" s="111"/>
      <c r="I107" s="111"/>
      <c r="J107" s="112">
        <f>J301</f>
        <v>0</v>
      </c>
      <c r="L107" s="109"/>
    </row>
    <row r="108" spans="2:12" s="9" customFormat="1" ht="19.95" customHeight="1">
      <c r="B108" s="109"/>
      <c r="D108" s="110" t="s">
        <v>146</v>
      </c>
      <c r="E108" s="111"/>
      <c r="F108" s="111"/>
      <c r="G108" s="111"/>
      <c r="H108" s="111"/>
      <c r="I108" s="111"/>
      <c r="J108" s="112">
        <f>J342</f>
        <v>0</v>
      </c>
      <c r="L108" s="109"/>
    </row>
    <row r="109" spans="2:12" s="9" customFormat="1" ht="19.95" customHeight="1">
      <c r="B109" s="109"/>
      <c r="D109" s="110" t="s">
        <v>147</v>
      </c>
      <c r="E109" s="111"/>
      <c r="F109" s="111"/>
      <c r="G109" s="111"/>
      <c r="H109" s="111"/>
      <c r="I109" s="111"/>
      <c r="J109" s="112">
        <f>J405</f>
        <v>0</v>
      </c>
      <c r="L109" s="109"/>
    </row>
    <row r="110" spans="2:12" s="9" customFormat="1" ht="19.95" customHeight="1">
      <c r="B110" s="109"/>
      <c r="D110" s="110" t="s">
        <v>148</v>
      </c>
      <c r="E110" s="111"/>
      <c r="F110" s="111"/>
      <c r="G110" s="111"/>
      <c r="H110" s="111"/>
      <c r="I110" s="111"/>
      <c r="J110" s="112">
        <f>J469</f>
        <v>0</v>
      </c>
      <c r="L110" s="109"/>
    </row>
    <row r="111" spans="2:12" s="9" customFormat="1" ht="19.95" customHeight="1">
      <c r="B111" s="109"/>
      <c r="D111" s="110" t="s">
        <v>149</v>
      </c>
      <c r="E111" s="111"/>
      <c r="F111" s="111"/>
      <c r="G111" s="111"/>
      <c r="H111" s="111"/>
      <c r="I111" s="111"/>
      <c r="J111" s="112">
        <f>J553</f>
        <v>0</v>
      </c>
      <c r="L111" s="109"/>
    </row>
    <row r="112" spans="2:12" s="1" customFormat="1" ht="21.75" customHeight="1">
      <c r="B112" s="32"/>
      <c r="L112" s="32"/>
    </row>
    <row r="113" spans="2:12" s="1" customFormat="1" ht="6.9" customHeight="1">
      <c r="B113" s="44"/>
      <c r="C113" s="45"/>
      <c r="D113" s="45"/>
      <c r="E113" s="45"/>
      <c r="F113" s="45"/>
      <c r="G113" s="45"/>
      <c r="H113" s="45"/>
      <c r="I113" s="45"/>
      <c r="J113" s="45"/>
      <c r="K113" s="45"/>
      <c r="L113" s="32"/>
    </row>
    <row r="117" spans="2:12" s="1" customFormat="1" ht="6.9" customHeight="1">
      <c r="B117" s="46"/>
      <c r="C117" s="47"/>
      <c r="D117" s="47"/>
      <c r="E117" s="47"/>
      <c r="F117" s="47"/>
      <c r="G117" s="47"/>
      <c r="H117" s="47"/>
      <c r="I117" s="47"/>
      <c r="J117" s="47"/>
      <c r="K117" s="47"/>
      <c r="L117" s="32"/>
    </row>
    <row r="118" spans="2:12" s="1" customFormat="1" ht="24.9" customHeight="1">
      <c r="B118" s="32"/>
      <c r="C118" s="21" t="s">
        <v>150</v>
      </c>
      <c r="L118" s="32"/>
    </row>
    <row r="119" spans="2:12" s="1" customFormat="1" ht="6.9" customHeight="1">
      <c r="B119" s="32"/>
      <c r="L119" s="32"/>
    </row>
    <row r="120" spans="2:12" s="1" customFormat="1" ht="12" customHeight="1">
      <c r="B120" s="32"/>
      <c r="C120" s="27" t="s">
        <v>16</v>
      </c>
      <c r="L120" s="32"/>
    </row>
    <row r="121" spans="2:12" s="1" customFormat="1" ht="16.5" customHeight="1">
      <c r="B121" s="32"/>
      <c r="E121" s="246" t="str">
        <f>E7</f>
        <v>Stavební úpravy v podkroví MŠ Radonice č.p.185</v>
      </c>
      <c r="F121" s="247"/>
      <c r="G121" s="247"/>
      <c r="H121" s="247"/>
      <c r="L121" s="32"/>
    </row>
    <row r="122" spans="2:12" s="1" customFormat="1" ht="12" customHeight="1">
      <c r="B122" s="32"/>
      <c r="C122" s="27" t="s">
        <v>120</v>
      </c>
      <c r="L122" s="32"/>
    </row>
    <row r="123" spans="2:12" s="1" customFormat="1" ht="16.5" customHeight="1">
      <c r="B123" s="32"/>
      <c r="E123" s="208" t="str">
        <f>E9</f>
        <v>01 - SO 01 stavební úpravy</v>
      </c>
      <c r="F123" s="248"/>
      <c r="G123" s="248"/>
      <c r="H123" s="248"/>
      <c r="L123" s="32"/>
    </row>
    <row r="124" spans="2:12" s="1" customFormat="1" ht="6.9" customHeight="1">
      <c r="B124" s="32"/>
      <c r="L124" s="32"/>
    </row>
    <row r="125" spans="2:12" s="1" customFormat="1" ht="12" customHeight="1">
      <c r="B125" s="32"/>
      <c r="C125" s="27" t="s">
        <v>22</v>
      </c>
      <c r="F125" s="25" t="str">
        <f>F12</f>
        <v>Radonice</v>
      </c>
      <c r="I125" s="27" t="s">
        <v>24</v>
      </c>
      <c r="J125" s="52" t="str">
        <f>IF(J12="","",J12)</f>
        <v>21. 1. 2025</v>
      </c>
      <c r="L125" s="32"/>
    </row>
    <row r="126" spans="2:12" s="1" customFormat="1" ht="6.9" customHeight="1">
      <c r="B126" s="32"/>
      <c r="L126" s="32"/>
    </row>
    <row r="127" spans="2:12" s="1" customFormat="1" ht="15.15" customHeight="1">
      <c r="B127" s="32"/>
      <c r="C127" s="27" t="s">
        <v>26</v>
      </c>
      <c r="F127" s="25" t="str">
        <f>E15</f>
        <v>Obec Radonice, Na Skále 185, 25073 Radonice</v>
      </c>
      <c r="I127" s="27" t="s">
        <v>32</v>
      </c>
      <c r="J127" s="30" t="str">
        <f>E21</f>
        <v>Ing. Aleš Moudrý</v>
      </c>
      <c r="L127" s="32"/>
    </row>
    <row r="128" spans="2:12" s="1" customFormat="1" ht="15.15" customHeight="1">
      <c r="B128" s="32"/>
      <c r="C128" s="27" t="s">
        <v>30</v>
      </c>
      <c r="F128" s="25" t="str">
        <f>IF(E18="","",E18)</f>
        <v>Vyplň údaj</v>
      </c>
      <c r="I128" s="27" t="s">
        <v>35</v>
      </c>
      <c r="J128" s="30" t="str">
        <f>E24</f>
        <v>Ing. Václav Výmola</v>
      </c>
      <c r="L128" s="32"/>
    </row>
    <row r="129" spans="2:65" s="1" customFormat="1" ht="10.35" customHeight="1">
      <c r="B129" s="32"/>
      <c r="L129" s="32"/>
    </row>
    <row r="130" spans="2:65" s="10" customFormat="1" ht="29.25" customHeight="1">
      <c r="B130" s="113"/>
      <c r="C130" s="114" t="s">
        <v>151</v>
      </c>
      <c r="D130" s="115" t="s">
        <v>63</v>
      </c>
      <c r="E130" s="115" t="s">
        <v>59</v>
      </c>
      <c r="F130" s="115" t="s">
        <v>60</v>
      </c>
      <c r="G130" s="115" t="s">
        <v>152</v>
      </c>
      <c r="H130" s="115" t="s">
        <v>153</v>
      </c>
      <c r="I130" s="115" t="s">
        <v>154</v>
      </c>
      <c r="J130" s="116" t="s">
        <v>132</v>
      </c>
      <c r="K130" s="117" t="s">
        <v>155</v>
      </c>
      <c r="L130" s="113"/>
      <c r="M130" s="59" t="s">
        <v>1</v>
      </c>
      <c r="N130" s="60" t="s">
        <v>42</v>
      </c>
      <c r="O130" s="60" t="s">
        <v>156</v>
      </c>
      <c r="P130" s="60" t="s">
        <v>157</v>
      </c>
      <c r="Q130" s="60" t="s">
        <v>158</v>
      </c>
      <c r="R130" s="60" t="s">
        <v>159</v>
      </c>
      <c r="S130" s="60" t="s">
        <v>160</v>
      </c>
      <c r="T130" s="61" t="s">
        <v>161</v>
      </c>
    </row>
    <row r="131" spans="2:65" s="1" customFormat="1" ht="22.8" customHeight="1">
      <c r="B131" s="32"/>
      <c r="C131" s="64" t="s">
        <v>162</v>
      </c>
      <c r="J131" s="118">
        <f>BK131</f>
        <v>0</v>
      </c>
      <c r="L131" s="32"/>
      <c r="M131" s="62"/>
      <c r="N131" s="53"/>
      <c r="O131" s="53"/>
      <c r="P131" s="119">
        <f>P132+P235</f>
        <v>0</v>
      </c>
      <c r="Q131" s="53"/>
      <c r="R131" s="119">
        <f>R132+R235</f>
        <v>38.63509415</v>
      </c>
      <c r="S131" s="53"/>
      <c r="T131" s="120">
        <f>T132+T235</f>
        <v>9.3285</v>
      </c>
      <c r="AT131" s="17" t="s">
        <v>77</v>
      </c>
      <c r="AU131" s="17" t="s">
        <v>134</v>
      </c>
      <c r="BK131" s="121">
        <f>BK132+BK235</f>
        <v>0</v>
      </c>
    </row>
    <row r="132" spans="2:65" s="11" customFormat="1" ht="25.95" customHeight="1">
      <c r="B132" s="122"/>
      <c r="D132" s="123" t="s">
        <v>77</v>
      </c>
      <c r="E132" s="124" t="s">
        <v>163</v>
      </c>
      <c r="F132" s="124" t="s">
        <v>164</v>
      </c>
      <c r="I132" s="125"/>
      <c r="J132" s="126">
        <f>BK132</f>
        <v>0</v>
      </c>
      <c r="L132" s="122"/>
      <c r="M132" s="127"/>
      <c r="P132" s="128">
        <f>P133+P160+P200+P220+P233</f>
        <v>0</v>
      </c>
      <c r="R132" s="128">
        <f>R133+R160+R200+R220+R233</f>
        <v>22.108651500000001</v>
      </c>
      <c r="T132" s="129">
        <f>T133+T160+T200+T220+T233</f>
        <v>5.2880000000000003</v>
      </c>
      <c r="AR132" s="123" t="s">
        <v>86</v>
      </c>
      <c r="AT132" s="130" t="s">
        <v>77</v>
      </c>
      <c r="AU132" s="130" t="s">
        <v>78</v>
      </c>
      <c r="AY132" s="123" t="s">
        <v>165</v>
      </c>
      <c r="BK132" s="131">
        <f>BK133+BK160+BK200+BK220+BK233</f>
        <v>0</v>
      </c>
    </row>
    <row r="133" spans="2:65" s="11" customFormat="1" ht="22.8" customHeight="1">
      <c r="B133" s="122"/>
      <c r="D133" s="123" t="s">
        <v>77</v>
      </c>
      <c r="E133" s="132" t="s">
        <v>166</v>
      </c>
      <c r="F133" s="132" t="s">
        <v>167</v>
      </c>
      <c r="I133" s="125"/>
      <c r="J133" s="133">
        <f>BK133</f>
        <v>0</v>
      </c>
      <c r="L133" s="122"/>
      <c r="M133" s="127"/>
      <c r="P133" s="128">
        <f>SUM(P134:P159)</f>
        <v>0</v>
      </c>
      <c r="R133" s="128">
        <f>SUM(R134:R159)</f>
        <v>19.762898</v>
      </c>
      <c r="T133" s="129">
        <f>SUM(T134:T159)</f>
        <v>0</v>
      </c>
      <c r="AR133" s="123" t="s">
        <v>86</v>
      </c>
      <c r="AT133" s="130" t="s">
        <v>77</v>
      </c>
      <c r="AU133" s="130" t="s">
        <v>86</v>
      </c>
      <c r="AY133" s="123" t="s">
        <v>165</v>
      </c>
      <c r="BK133" s="131">
        <f>SUM(BK134:BK159)</f>
        <v>0</v>
      </c>
    </row>
    <row r="134" spans="2:65" s="1" customFormat="1" ht="21.75" customHeight="1">
      <c r="B134" s="32"/>
      <c r="C134" s="134" t="s">
        <v>86</v>
      </c>
      <c r="D134" s="134" t="s">
        <v>168</v>
      </c>
      <c r="E134" s="135" t="s">
        <v>169</v>
      </c>
      <c r="F134" s="136" t="s">
        <v>170</v>
      </c>
      <c r="G134" s="137" t="s">
        <v>171</v>
      </c>
      <c r="H134" s="138">
        <v>8</v>
      </c>
      <c r="I134" s="139"/>
      <c r="J134" s="140">
        <f>ROUND(I134*H134,2)</f>
        <v>0</v>
      </c>
      <c r="K134" s="141"/>
      <c r="L134" s="32"/>
      <c r="M134" s="142" t="s">
        <v>1</v>
      </c>
      <c r="N134" s="143" t="s">
        <v>43</v>
      </c>
      <c r="P134" s="144">
        <f>O134*H134</f>
        <v>0</v>
      </c>
      <c r="Q134" s="144">
        <v>2.6929999999999999E-2</v>
      </c>
      <c r="R134" s="144">
        <f>Q134*H134</f>
        <v>0.21543999999999999</v>
      </c>
      <c r="S134" s="144">
        <v>0</v>
      </c>
      <c r="T134" s="145">
        <f>S134*H134</f>
        <v>0</v>
      </c>
      <c r="AR134" s="146" t="s">
        <v>172</v>
      </c>
      <c r="AT134" s="146" t="s">
        <v>168</v>
      </c>
      <c r="AU134" s="146" t="s">
        <v>88</v>
      </c>
      <c r="AY134" s="17" t="s">
        <v>165</v>
      </c>
      <c r="BE134" s="147">
        <f>IF(N134="základní",J134,0)</f>
        <v>0</v>
      </c>
      <c r="BF134" s="147">
        <f>IF(N134="snížená",J134,0)</f>
        <v>0</v>
      </c>
      <c r="BG134" s="147">
        <f>IF(N134="zákl. přenesená",J134,0)</f>
        <v>0</v>
      </c>
      <c r="BH134" s="147">
        <f>IF(N134="sníž. přenesená",J134,0)</f>
        <v>0</v>
      </c>
      <c r="BI134" s="147">
        <f>IF(N134="nulová",J134,0)</f>
        <v>0</v>
      </c>
      <c r="BJ134" s="17" t="s">
        <v>86</v>
      </c>
      <c r="BK134" s="147">
        <f>ROUND(I134*H134,2)</f>
        <v>0</v>
      </c>
      <c r="BL134" s="17" t="s">
        <v>172</v>
      </c>
      <c r="BM134" s="146" t="s">
        <v>173</v>
      </c>
    </row>
    <row r="135" spans="2:65" s="12" customFormat="1" ht="10.199999999999999">
      <c r="B135" s="148"/>
      <c r="D135" s="149" t="s">
        <v>174</v>
      </c>
      <c r="E135" s="150" t="s">
        <v>1</v>
      </c>
      <c r="F135" s="151" t="s">
        <v>175</v>
      </c>
      <c r="H135" s="152">
        <v>8</v>
      </c>
      <c r="I135" s="153"/>
      <c r="L135" s="148"/>
      <c r="M135" s="154"/>
      <c r="T135" s="155"/>
      <c r="AT135" s="150" t="s">
        <v>174</v>
      </c>
      <c r="AU135" s="150" t="s">
        <v>88</v>
      </c>
      <c r="AV135" s="12" t="s">
        <v>88</v>
      </c>
      <c r="AW135" s="12" t="s">
        <v>34</v>
      </c>
      <c r="AX135" s="12" t="s">
        <v>78</v>
      </c>
      <c r="AY135" s="150" t="s">
        <v>165</v>
      </c>
    </row>
    <row r="136" spans="2:65" s="13" customFormat="1" ht="10.199999999999999">
      <c r="B136" s="156"/>
      <c r="D136" s="149" t="s">
        <v>174</v>
      </c>
      <c r="E136" s="157" t="s">
        <v>1</v>
      </c>
      <c r="F136" s="158" t="s">
        <v>176</v>
      </c>
      <c r="H136" s="159">
        <v>8</v>
      </c>
      <c r="I136" s="160"/>
      <c r="L136" s="156"/>
      <c r="M136" s="161"/>
      <c r="T136" s="162"/>
      <c r="AT136" s="157" t="s">
        <v>174</v>
      </c>
      <c r="AU136" s="157" t="s">
        <v>88</v>
      </c>
      <c r="AV136" s="13" t="s">
        <v>172</v>
      </c>
      <c r="AW136" s="13" t="s">
        <v>34</v>
      </c>
      <c r="AX136" s="13" t="s">
        <v>86</v>
      </c>
      <c r="AY136" s="157" t="s">
        <v>165</v>
      </c>
    </row>
    <row r="137" spans="2:65" s="1" customFormat="1" ht="21.75" customHeight="1">
      <c r="B137" s="32"/>
      <c r="C137" s="134" t="s">
        <v>88</v>
      </c>
      <c r="D137" s="134" t="s">
        <v>168</v>
      </c>
      <c r="E137" s="135" t="s">
        <v>177</v>
      </c>
      <c r="F137" s="136" t="s">
        <v>178</v>
      </c>
      <c r="G137" s="137" t="s">
        <v>179</v>
      </c>
      <c r="H137" s="138">
        <v>6.8520000000000003</v>
      </c>
      <c r="I137" s="139"/>
      <c r="J137" s="140">
        <f>ROUND(I137*H137,2)</f>
        <v>0</v>
      </c>
      <c r="K137" s="141"/>
      <c r="L137" s="32"/>
      <c r="M137" s="142" t="s">
        <v>1</v>
      </c>
      <c r="N137" s="143" t="s">
        <v>43</v>
      </c>
      <c r="P137" s="144">
        <f>O137*H137</f>
        <v>0</v>
      </c>
      <c r="Q137" s="144">
        <v>0</v>
      </c>
      <c r="R137" s="144">
        <f>Q137*H137</f>
        <v>0</v>
      </c>
      <c r="S137" s="144">
        <v>0</v>
      </c>
      <c r="T137" s="145">
        <f>S137*H137</f>
        <v>0</v>
      </c>
      <c r="AR137" s="146" t="s">
        <v>172</v>
      </c>
      <c r="AT137" s="146" t="s">
        <v>168</v>
      </c>
      <c r="AU137" s="146" t="s">
        <v>88</v>
      </c>
      <c r="AY137" s="17" t="s">
        <v>165</v>
      </c>
      <c r="BE137" s="147">
        <f>IF(N137="základní",J137,0)</f>
        <v>0</v>
      </c>
      <c r="BF137" s="147">
        <f>IF(N137="snížená",J137,0)</f>
        <v>0</v>
      </c>
      <c r="BG137" s="147">
        <f>IF(N137="zákl. přenesená",J137,0)</f>
        <v>0</v>
      </c>
      <c r="BH137" s="147">
        <f>IF(N137="sníž. přenesená",J137,0)</f>
        <v>0</v>
      </c>
      <c r="BI137" s="147">
        <f>IF(N137="nulová",J137,0)</f>
        <v>0</v>
      </c>
      <c r="BJ137" s="17" t="s">
        <v>86</v>
      </c>
      <c r="BK137" s="147">
        <f>ROUND(I137*H137,2)</f>
        <v>0</v>
      </c>
      <c r="BL137" s="17" t="s">
        <v>172</v>
      </c>
      <c r="BM137" s="146" t="s">
        <v>180</v>
      </c>
    </row>
    <row r="138" spans="2:65" s="14" customFormat="1" ht="10.199999999999999">
      <c r="B138" s="163"/>
      <c r="D138" s="149" t="s">
        <v>174</v>
      </c>
      <c r="E138" s="164" t="s">
        <v>1</v>
      </c>
      <c r="F138" s="165" t="s">
        <v>181</v>
      </c>
      <c r="H138" s="164" t="s">
        <v>1</v>
      </c>
      <c r="I138" s="166"/>
      <c r="L138" s="163"/>
      <c r="M138" s="167"/>
      <c r="T138" s="168"/>
      <c r="AT138" s="164" t="s">
        <v>174</v>
      </c>
      <c r="AU138" s="164" t="s">
        <v>88</v>
      </c>
      <c r="AV138" s="14" t="s">
        <v>86</v>
      </c>
      <c r="AW138" s="14" t="s">
        <v>34</v>
      </c>
      <c r="AX138" s="14" t="s">
        <v>78</v>
      </c>
      <c r="AY138" s="164" t="s">
        <v>165</v>
      </c>
    </row>
    <row r="139" spans="2:65" s="12" customFormat="1" ht="10.199999999999999">
      <c r="B139" s="148"/>
      <c r="D139" s="149" t="s">
        <v>174</v>
      </c>
      <c r="E139" s="150" t="s">
        <v>1</v>
      </c>
      <c r="F139" s="151" t="s">
        <v>182</v>
      </c>
      <c r="H139" s="152">
        <v>6.8520000000000003</v>
      </c>
      <c r="I139" s="153"/>
      <c r="L139" s="148"/>
      <c r="M139" s="154"/>
      <c r="T139" s="155"/>
      <c r="AT139" s="150" t="s">
        <v>174</v>
      </c>
      <c r="AU139" s="150" t="s">
        <v>88</v>
      </c>
      <c r="AV139" s="12" t="s">
        <v>88</v>
      </c>
      <c r="AW139" s="12" t="s">
        <v>34</v>
      </c>
      <c r="AX139" s="12" t="s">
        <v>78</v>
      </c>
      <c r="AY139" s="150" t="s">
        <v>165</v>
      </c>
    </row>
    <row r="140" spans="2:65" s="15" customFormat="1" ht="10.199999999999999">
      <c r="B140" s="169"/>
      <c r="D140" s="149" t="s">
        <v>174</v>
      </c>
      <c r="E140" s="170" t="s">
        <v>183</v>
      </c>
      <c r="F140" s="171" t="s">
        <v>184</v>
      </c>
      <c r="H140" s="172">
        <v>6.8520000000000003</v>
      </c>
      <c r="I140" s="173"/>
      <c r="L140" s="169"/>
      <c r="M140" s="174"/>
      <c r="T140" s="175"/>
      <c r="AT140" s="170" t="s">
        <v>174</v>
      </c>
      <c r="AU140" s="170" t="s">
        <v>88</v>
      </c>
      <c r="AV140" s="15" t="s">
        <v>166</v>
      </c>
      <c r="AW140" s="15" t="s">
        <v>34</v>
      </c>
      <c r="AX140" s="15" t="s">
        <v>78</v>
      </c>
      <c r="AY140" s="170" t="s">
        <v>165</v>
      </c>
    </row>
    <row r="141" spans="2:65" s="13" customFormat="1" ht="10.199999999999999">
      <c r="B141" s="156"/>
      <c r="D141" s="149" t="s">
        <v>174</v>
      </c>
      <c r="E141" s="157" t="s">
        <v>1</v>
      </c>
      <c r="F141" s="158" t="s">
        <v>176</v>
      </c>
      <c r="H141" s="159">
        <v>6.8520000000000003</v>
      </c>
      <c r="I141" s="160"/>
      <c r="L141" s="156"/>
      <c r="M141" s="161"/>
      <c r="T141" s="162"/>
      <c r="AT141" s="157" t="s">
        <v>174</v>
      </c>
      <c r="AU141" s="157" t="s">
        <v>88</v>
      </c>
      <c r="AV141" s="13" t="s">
        <v>172</v>
      </c>
      <c r="AW141" s="13" t="s">
        <v>34</v>
      </c>
      <c r="AX141" s="13" t="s">
        <v>86</v>
      </c>
      <c r="AY141" s="157" t="s">
        <v>165</v>
      </c>
    </row>
    <row r="142" spans="2:65" s="1" customFormat="1" ht="16.5" customHeight="1">
      <c r="B142" s="32"/>
      <c r="C142" s="176" t="s">
        <v>166</v>
      </c>
      <c r="D142" s="176" t="s">
        <v>185</v>
      </c>
      <c r="E142" s="177" t="s">
        <v>186</v>
      </c>
      <c r="F142" s="178" t="s">
        <v>187</v>
      </c>
      <c r="G142" s="179" t="s">
        <v>179</v>
      </c>
      <c r="H142" s="180">
        <v>7.4</v>
      </c>
      <c r="I142" s="181"/>
      <c r="J142" s="182">
        <f>ROUND(I142*H142,2)</f>
        <v>0</v>
      </c>
      <c r="K142" s="183"/>
      <c r="L142" s="184"/>
      <c r="M142" s="185" t="s">
        <v>1</v>
      </c>
      <c r="N142" s="186" t="s">
        <v>43</v>
      </c>
      <c r="P142" s="144">
        <f>O142*H142</f>
        <v>0</v>
      </c>
      <c r="Q142" s="144">
        <v>1</v>
      </c>
      <c r="R142" s="144">
        <f>Q142*H142</f>
        <v>7.4</v>
      </c>
      <c r="S142" s="144">
        <v>0</v>
      </c>
      <c r="T142" s="145">
        <f>S142*H142</f>
        <v>0</v>
      </c>
      <c r="AR142" s="146" t="s">
        <v>188</v>
      </c>
      <c r="AT142" s="146" t="s">
        <v>185</v>
      </c>
      <c r="AU142" s="146" t="s">
        <v>88</v>
      </c>
      <c r="AY142" s="17" t="s">
        <v>165</v>
      </c>
      <c r="BE142" s="147">
        <f>IF(N142="základní",J142,0)</f>
        <v>0</v>
      </c>
      <c r="BF142" s="147">
        <f>IF(N142="snížená",J142,0)</f>
        <v>0</v>
      </c>
      <c r="BG142" s="147">
        <f>IF(N142="zákl. přenesená",J142,0)</f>
        <v>0</v>
      </c>
      <c r="BH142" s="147">
        <f>IF(N142="sníž. přenesená",J142,0)</f>
        <v>0</v>
      </c>
      <c r="BI142" s="147">
        <f>IF(N142="nulová",J142,0)</f>
        <v>0</v>
      </c>
      <c r="BJ142" s="17" t="s">
        <v>86</v>
      </c>
      <c r="BK142" s="147">
        <f>ROUND(I142*H142,2)</f>
        <v>0</v>
      </c>
      <c r="BL142" s="17" t="s">
        <v>172</v>
      </c>
      <c r="BM142" s="146" t="s">
        <v>189</v>
      </c>
    </row>
    <row r="143" spans="2:65" s="1" customFormat="1" ht="24.15" customHeight="1">
      <c r="B143" s="32"/>
      <c r="C143" s="134" t="s">
        <v>190</v>
      </c>
      <c r="D143" s="134" t="s">
        <v>168</v>
      </c>
      <c r="E143" s="135" t="s">
        <v>191</v>
      </c>
      <c r="F143" s="136" t="s">
        <v>192</v>
      </c>
      <c r="G143" s="137" t="s">
        <v>193</v>
      </c>
      <c r="H143" s="138">
        <v>65.91</v>
      </c>
      <c r="I143" s="139"/>
      <c r="J143" s="140">
        <f>ROUND(I143*H143,2)</f>
        <v>0</v>
      </c>
      <c r="K143" s="141"/>
      <c r="L143" s="32"/>
      <c r="M143" s="142" t="s">
        <v>1</v>
      </c>
      <c r="N143" s="143" t="s">
        <v>43</v>
      </c>
      <c r="P143" s="144">
        <f>O143*H143</f>
        <v>0</v>
      </c>
      <c r="Q143" s="144">
        <v>6.1719999999999997E-2</v>
      </c>
      <c r="R143" s="144">
        <f>Q143*H143</f>
        <v>4.0679651999999997</v>
      </c>
      <c r="S143" s="144">
        <v>0</v>
      </c>
      <c r="T143" s="145">
        <f>S143*H143</f>
        <v>0</v>
      </c>
      <c r="AR143" s="146" t="s">
        <v>172</v>
      </c>
      <c r="AT143" s="146" t="s">
        <v>168</v>
      </c>
      <c r="AU143" s="146" t="s">
        <v>88</v>
      </c>
      <c r="AY143" s="17" t="s">
        <v>165</v>
      </c>
      <c r="BE143" s="147">
        <f>IF(N143="základní",J143,0)</f>
        <v>0</v>
      </c>
      <c r="BF143" s="147">
        <f>IF(N143="snížená",J143,0)</f>
        <v>0</v>
      </c>
      <c r="BG143" s="147">
        <f>IF(N143="zákl. přenesená",J143,0)</f>
        <v>0</v>
      </c>
      <c r="BH143" s="147">
        <f>IF(N143="sníž. přenesená",J143,0)</f>
        <v>0</v>
      </c>
      <c r="BI143" s="147">
        <f>IF(N143="nulová",J143,0)</f>
        <v>0</v>
      </c>
      <c r="BJ143" s="17" t="s">
        <v>86</v>
      </c>
      <c r="BK143" s="147">
        <f>ROUND(I143*H143,2)</f>
        <v>0</v>
      </c>
      <c r="BL143" s="17" t="s">
        <v>172</v>
      </c>
      <c r="BM143" s="146" t="s">
        <v>194</v>
      </c>
    </row>
    <row r="144" spans="2:65" s="12" customFormat="1" ht="10.199999999999999">
      <c r="B144" s="148"/>
      <c r="D144" s="149" t="s">
        <v>174</v>
      </c>
      <c r="E144" s="150" t="s">
        <v>1</v>
      </c>
      <c r="F144" s="151" t="s">
        <v>195</v>
      </c>
      <c r="H144" s="152">
        <v>14.95</v>
      </c>
      <c r="I144" s="153"/>
      <c r="L144" s="148"/>
      <c r="M144" s="154"/>
      <c r="T144" s="155"/>
      <c r="AT144" s="150" t="s">
        <v>174</v>
      </c>
      <c r="AU144" s="150" t="s">
        <v>88</v>
      </c>
      <c r="AV144" s="12" t="s">
        <v>88</v>
      </c>
      <c r="AW144" s="12" t="s">
        <v>34</v>
      </c>
      <c r="AX144" s="12" t="s">
        <v>78</v>
      </c>
      <c r="AY144" s="150" t="s">
        <v>165</v>
      </c>
    </row>
    <row r="145" spans="2:65" s="15" customFormat="1" ht="10.199999999999999">
      <c r="B145" s="169"/>
      <c r="D145" s="149" t="s">
        <v>174</v>
      </c>
      <c r="E145" s="170" t="s">
        <v>1</v>
      </c>
      <c r="F145" s="171" t="s">
        <v>184</v>
      </c>
      <c r="H145" s="172">
        <v>14.95</v>
      </c>
      <c r="I145" s="173"/>
      <c r="L145" s="169"/>
      <c r="M145" s="174"/>
      <c r="T145" s="175"/>
      <c r="AT145" s="170" t="s">
        <v>174</v>
      </c>
      <c r="AU145" s="170" t="s">
        <v>88</v>
      </c>
      <c r="AV145" s="15" t="s">
        <v>166</v>
      </c>
      <c r="AW145" s="15" t="s">
        <v>34</v>
      </c>
      <c r="AX145" s="15" t="s">
        <v>78</v>
      </c>
      <c r="AY145" s="170" t="s">
        <v>165</v>
      </c>
    </row>
    <row r="146" spans="2:65" s="12" customFormat="1" ht="10.199999999999999">
      <c r="B146" s="148"/>
      <c r="D146" s="149" t="s">
        <v>174</v>
      </c>
      <c r="E146" s="150" t="s">
        <v>1</v>
      </c>
      <c r="F146" s="151" t="s">
        <v>196</v>
      </c>
      <c r="H146" s="152">
        <v>50.96</v>
      </c>
      <c r="I146" s="153"/>
      <c r="L146" s="148"/>
      <c r="M146" s="154"/>
      <c r="T146" s="155"/>
      <c r="AT146" s="150" t="s">
        <v>174</v>
      </c>
      <c r="AU146" s="150" t="s">
        <v>88</v>
      </c>
      <c r="AV146" s="12" t="s">
        <v>88</v>
      </c>
      <c r="AW146" s="12" t="s">
        <v>34</v>
      </c>
      <c r="AX146" s="12" t="s">
        <v>78</v>
      </c>
      <c r="AY146" s="150" t="s">
        <v>165</v>
      </c>
    </row>
    <row r="147" spans="2:65" s="15" customFormat="1" ht="10.199999999999999">
      <c r="B147" s="169"/>
      <c r="D147" s="149" t="s">
        <v>174</v>
      </c>
      <c r="E147" s="170" t="s">
        <v>1</v>
      </c>
      <c r="F147" s="171" t="s">
        <v>184</v>
      </c>
      <c r="H147" s="172">
        <v>50.96</v>
      </c>
      <c r="I147" s="173"/>
      <c r="L147" s="169"/>
      <c r="M147" s="174"/>
      <c r="T147" s="175"/>
      <c r="AT147" s="170" t="s">
        <v>174</v>
      </c>
      <c r="AU147" s="170" t="s">
        <v>88</v>
      </c>
      <c r="AV147" s="15" t="s">
        <v>166</v>
      </c>
      <c r="AW147" s="15" t="s">
        <v>34</v>
      </c>
      <c r="AX147" s="15" t="s">
        <v>78</v>
      </c>
      <c r="AY147" s="170" t="s">
        <v>165</v>
      </c>
    </row>
    <row r="148" spans="2:65" s="13" customFormat="1" ht="10.199999999999999">
      <c r="B148" s="156"/>
      <c r="D148" s="149" t="s">
        <v>174</v>
      </c>
      <c r="E148" s="157" t="s">
        <v>1</v>
      </c>
      <c r="F148" s="158" t="s">
        <v>176</v>
      </c>
      <c r="H148" s="159">
        <v>65.91</v>
      </c>
      <c r="I148" s="160"/>
      <c r="L148" s="156"/>
      <c r="M148" s="161"/>
      <c r="T148" s="162"/>
      <c r="AT148" s="157" t="s">
        <v>174</v>
      </c>
      <c r="AU148" s="157" t="s">
        <v>88</v>
      </c>
      <c r="AV148" s="13" t="s">
        <v>172</v>
      </c>
      <c r="AW148" s="13" t="s">
        <v>34</v>
      </c>
      <c r="AX148" s="13" t="s">
        <v>86</v>
      </c>
      <c r="AY148" s="157" t="s">
        <v>165</v>
      </c>
    </row>
    <row r="149" spans="2:65" s="1" customFormat="1" ht="24.15" customHeight="1">
      <c r="B149" s="32"/>
      <c r="C149" s="134" t="s">
        <v>197</v>
      </c>
      <c r="D149" s="134" t="s">
        <v>168</v>
      </c>
      <c r="E149" s="135" t="s">
        <v>198</v>
      </c>
      <c r="F149" s="136" t="s">
        <v>199</v>
      </c>
      <c r="G149" s="137" t="s">
        <v>193</v>
      </c>
      <c r="H149" s="138">
        <v>115.36</v>
      </c>
      <c r="I149" s="139"/>
      <c r="J149" s="140">
        <f>ROUND(I149*H149,2)</f>
        <v>0</v>
      </c>
      <c r="K149" s="141"/>
      <c r="L149" s="32"/>
      <c r="M149" s="142" t="s">
        <v>1</v>
      </c>
      <c r="N149" s="143" t="s">
        <v>43</v>
      </c>
      <c r="P149" s="144">
        <f>O149*H149</f>
        <v>0</v>
      </c>
      <c r="Q149" s="144">
        <v>6.9980000000000001E-2</v>
      </c>
      <c r="R149" s="144">
        <f>Q149*H149</f>
        <v>8.0728928</v>
      </c>
      <c r="S149" s="144">
        <v>0</v>
      </c>
      <c r="T149" s="145">
        <f>S149*H149</f>
        <v>0</v>
      </c>
      <c r="AR149" s="146" t="s">
        <v>172</v>
      </c>
      <c r="AT149" s="146" t="s">
        <v>168</v>
      </c>
      <c r="AU149" s="146" t="s">
        <v>88</v>
      </c>
      <c r="AY149" s="17" t="s">
        <v>165</v>
      </c>
      <c r="BE149" s="147">
        <f>IF(N149="základní",J149,0)</f>
        <v>0</v>
      </c>
      <c r="BF149" s="147">
        <f>IF(N149="snížená",J149,0)</f>
        <v>0</v>
      </c>
      <c r="BG149" s="147">
        <f>IF(N149="zákl. přenesená",J149,0)</f>
        <v>0</v>
      </c>
      <c r="BH149" s="147">
        <f>IF(N149="sníž. přenesená",J149,0)</f>
        <v>0</v>
      </c>
      <c r="BI149" s="147">
        <f>IF(N149="nulová",J149,0)</f>
        <v>0</v>
      </c>
      <c r="BJ149" s="17" t="s">
        <v>86</v>
      </c>
      <c r="BK149" s="147">
        <f>ROUND(I149*H149,2)</f>
        <v>0</v>
      </c>
      <c r="BL149" s="17" t="s">
        <v>172</v>
      </c>
      <c r="BM149" s="146" t="s">
        <v>200</v>
      </c>
    </row>
    <row r="150" spans="2:65" s="12" customFormat="1" ht="10.199999999999999">
      <c r="B150" s="148"/>
      <c r="D150" s="149" t="s">
        <v>174</v>
      </c>
      <c r="E150" s="150" t="s">
        <v>1</v>
      </c>
      <c r="F150" s="151" t="s">
        <v>201</v>
      </c>
      <c r="H150" s="152">
        <v>41.3</v>
      </c>
      <c r="I150" s="153"/>
      <c r="L150" s="148"/>
      <c r="M150" s="154"/>
      <c r="T150" s="155"/>
      <c r="AT150" s="150" t="s">
        <v>174</v>
      </c>
      <c r="AU150" s="150" t="s">
        <v>88</v>
      </c>
      <c r="AV150" s="12" t="s">
        <v>88</v>
      </c>
      <c r="AW150" s="12" t="s">
        <v>34</v>
      </c>
      <c r="AX150" s="12" t="s">
        <v>78</v>
      </c>
      <c r="AY150" s="150" t="s">
        <v>165</v>
      </c>
    </row>
    <row r="151" spans="2:65" s="12" customFormat="1" ht="10.199999999999999">
      <c r="B151" s="148"/>
      <c r="D151" s="149" t="s">
        <v>174</v>
      </c>
      <c r="E151" s="150" t="s">
        <v>1</v>
      </c>
      <c r="F151" s="151" t="s">
        <v>202</v>
      </c>
      <c r="H151" s="152">
        <v>24.402000000000001</v>
      </c>
      <c r="I151" s="153"/>
      <c r="L151" s="148"/>
      <c r="M151" s="154"/>
      <c r="T151" s="155"/>
      <c r="AT151" s="150" t="s">
        <v>174</v>
      </c>
      <c r="AU151" s="150" t="s">
        <v>88</v>
      </c>
      <c r="AV151" s="12" t="s">
        <v>88</v>
      </c>
      <c r="AW151" s="12" t="s">
        <v>34</v>
      </c>
      <c r="AX151" s="12" t="s">
        <v>78</v>
      </c>
      <c r="AY151" s="150" t="s">
        <v>165</v>
      </c>
    </row>
    <row r="152" spans="2:65" s="12" customFormat="1" ht="10.199999999999999">
      <c r="B152" s="148"/>
      <c r="D152" s="149" t="s">
        <v>174</v>
      </c>
      <c r="E152" s="150" t="s">
        <v>1</v>
      </c>
      <c r="F152" s="151" t="s">
        <v>203</v>
      </c>
      <c r="H152" s="152">
        <v>22.553999999999998</v>
      </c>
      <c r="I152" s="153"/>
      <c r="L152" s="148"/>
      <c r="M152" s="154"/>
      <c r="T152" s="155"/>
      <c r="AT152" s="150" t="s">
        <v>174</v>
      </c>
      <c r="AU152" s="150" t="s">
        <v>88</v>
      </c>
      <c r="AV152" s="12" t="s">
        <v>88</v>
      </c>
      <c r="AW152" s="12" t="s">
        <v>34</v>
      </c>
      <c r="AX152" s="12" t="s">
        <v>78</v>
      </c>
      <c r="AY152" s="150" t="s">
        <v>165</v>
      </c>
    </row>
    <row r="153" spans="2:65" s="12" customFormat="1" ht="10.199999999999999">
      <c r="B153" s="148"/>
      <c r="D153" s="149" t="s">
        <v>174</v>
      </c>
      <c r="E153" s="150" t="s">
        <v>1</v>
      </c>
      <c r="F153" s="151" t="s">
        <v>204</v>
      </c>
      <c r="H153" s="152">
        <v>27.103999999999999</v>
      </c>
      <c r="I153" s="153"/>
      <c r="L153" s="148"/>
      <c r="M153" s="154"/>
      <c r="T153" s="155"/>
      <c r="AT153" s="150" t="s">
        <v>174</v>
      </c>
      <c r="AU153" s="150" t="s">
        <v>88</v>
      </c>
      <c r="AV153" s="12" t="s">
        <v>88</v>
      </c>
      <c r="AW153" s="12" t="s">
        <v>34</v>
      </c>
      <c r="AX153" s="12" t="s">
        <v>78</v>
      </c>
      <c r="AY153" s="150" t="s">
        <v>165</v>
      </c>
    </row>
    <row r="154" spans="2:65" s="15" customFormat="1" ht="10.199999999999999">
      <c r="B154" s="169"/>
      <c r="D154" s="149" t="s">
        <v>174</v>
      </c>
      <c r="E154" s="170" t="s">
        <v>1</v>
      </c>
      <c r="F154" s="171" t="s">
        <v>184</v>
      </c>
      <c r="H154" s="172">
        <v>115.36</v>
      </c>
      <c r="I154" s="173"/>
      <c r="L154" s="169"/>
      <c r="M154" s="174"/>
      <c r="T154" s="175"/>
      <c r="AT154" s="170" t="s">
        <v>174</v>
      </c>
      <c r="AU154" s="170" t="s">
        <v>88</v>
      </c>
      <c r="AV154" s="15" t="s">
        <v>166</v>
      </c>
      <c r="AW154" s="15" t="s">
        <v>34</v>
      </c>
      <c r="AX154" s="15" t="s">
        <v>78</v>
      </c>
      <c r="AY154" s="170" t="s">
        <v>165</v>
      </c>
    </row>
    <row r="155" spans="2:65" s="13" customFormat="1" ht="10.199999999999999">
      <c r="B155" s="156"/>
      <c r="D155" s="149" t="s">
        <v>174</v>
      </c>
      <c r="E155" s="157" t="s">
        <v>1</v>
      </c>
      <c r="F155" s="158" t="s">
        <v>176</v>
      </c>
      <c r="H155" s="159">
        <v>115.36</v>
      </c>
      <c r="I155" s="160"/>
      <c r="L155" s="156"/>
      <c r="M155" s="161"/>
      <c r="T155" s="162"/>
      <c r="AT155" s="157" t="s">
        <v>174</v>
      </c>
      <c r="AU155" s="157" t="s">
        <v>88</v>
      </c>
      <c r="AV155" s="13" t="s">
        <v>172</v>
      </c>
      <c r="AW155" s="13" t="s">
        <v>34</v>
      </c>
      <c r="AX155" s="13" t="s">
        <v>86</v>
      </c>
      <c r="AY155" s="157" t="s">
        <v>165</v>
      </c>
    </row>
    <row r="156" spans="2:65" s="1" customFormat="1" ht="24.15" customHeight="1">
      <c r="B156" s="32"/>
      <c r="C156" s="134" t="s">
        <v>172</v>
      </c>
      <c r="D156" s="134" t="s">
        <v>168</v>
      </c>
      <c r="E156" s="135" t="s">
        <v>205</v>
      </c>
      <c r="F156" s="136" t="s">
        <v>206</v>
      </c>
      <c r="G156" s="137" t="s">
        <v>207</v>
      </c>
      <c r="H156" s="138">
        <v>55</v>
      </c>
      <c r="I156" s="139"/>
      <c r="J156" s="140">
        <f>ROUND(I156*H156,2)</f>
        <v>0</v>
      </c>
      <c r="K156" s="141"/>
      <c r="L156" s="32"/>
      <c r="M156" s="142" t="s">
        <v>1</v>
      </c>
      <c r="N156" s="143" t="s">
        <v>43</v>
      </c>
      <c r="P156" s="144">
        <f>O156*H156</f>
        <v>0</v>
      </c>
      <c r="Q156" s="144">
        <v>1.2E-4</v>
      </c>
      <c r="R156" s="144">
        <f>Q156*H156</f>
        <v>6.6E-3</v>
      </c>
      <c r="S156" s="144">
        <v>0</v>
      </c>
      <c r="T156" s="145">
        <f>S156*H156</f>
        <v>0</v>
      </c>
      <c r="AR156" s="146" t="s">
        <v>172</v>
      </c>
      <c r="AT156" s="146" t="s">
        <v>168</v>
      </c>
      <c r="AU156" s="146" t="s">
        <v>88</v>
      </c>
      <c r="AY156" s="17" t="s">
        <v>165</v>
      </c>
      <c r="BE156" s="147">
        <f>IF(N156="základní",J156,0)</f>
        <v>0</v>
      </c>
      <c r="BF156" s="147">
        <f>IF(N156="snížená",J156,0)</f>
        <v>0</v>
      </c>
      <c r="BG156" s="147">
        <f>IF(N156="zákl. přenesená",J156,0)</f>
        <v>0</v>
      </c>
      <c r="BH156" s="147">
        <f>IF(N156="sníž. přenesená",J156,0)</f>
        <v>0</v>
      </c>
      <c r="BI156" s="147">
        <f>IF(N156="nulová",J156,0)</f>
        <v>0</v>
      </c>
      <c r="BJ156" s="17" t="s">
        <v>86</v>
      </c>
      <c r="BK156" s="147">
        <f>ROUND(I156*H156,2)</f>
        <v>0</v>
      </c>
      <c r="BL156" s="17" t="s">
        <v>172</v>
      </c>
      <c r="BM156" s="146" t="s">
        <v>208</v>
      </c>
    </row>
    <row r="157" spans="2:65" s="12" customFormat="1" ht="10.199999999999999">
      <c r="B157" s="148"/>
      <c r="D157" s="149" t="s">
        <v>174</v>
      </c>
      <c r="E157" s="150" t="s">
        <v>1</v>
      </c>
      <c r="F157" s="151" t="s">
        <v>209</v>
      </c>
      <c r="H157" s="152">
        <v>55</v>
      </c>
      <c r="I157" s="153"/>
      <c r="L157" s="148"/>
      <c r="M157" s="154"/>
      <c r="T157" s="155"/>
      <c r="AT157" s="150" t="s">
        <v>174</v>
      </c>
      <c r="AU157" s="150" t="s">
        <v>88</v>
      </c>
      <c r="AV157" s="12" t="s">
        <v>88</v>
      </c>
      <c r="AW157" s="12" t="s">
        <v>34</v>
      </c>
      <c r="AX157" s="12" t="s">
        <v>78</v>
      </c>
      <c r="AY157" s="150" t="s">
        <v>165</v>
      </c>
    </row>
    <row r="158" spans="2:65" s="15" customFormat="1" ht="10.199999999999999">
      <c r="B158" s="169"/>
      <c r="D158" s="149" t="s">
        <v>174</v>
      </c>
      <c r="E158" s="170" t="s">
        <v>1</v>
      </c>
      <c r="F158" s="171" t="s">
        <v>184</v>
      </c>
      <c r="H158" s="172">
        <v>55</v>
      </c>
      <c r="I158" s="173"/>
      <c r="L158" s="169"/>
      <c r="M158" s="174"/>
      <c r="T158" s="175"/>
      <c r="AT158" s="170" t="s">
        <v>174</v>
      </c>
      <c r="AU158" s="170" t="s">
        <v>88</v>
      </c>
      <c r="AV158" s="15" t="s">
        <v>166</v>
      </c>
      <c r="AW158" s="15" t="s">
        <v>34</v>
      </c>
      <c r="AX158" s="15" t="s">
        <v>78</v>
      </c>
      <c r="AY158" s="170" t="s">
        <v>165</v>
      </c>
    </row>
    <row r="159" spans="2:65" s="13" customFormat="1" ht="10.199999999999999">
      <c r="B159" s="156"/>
      <c r="D159" s="149" t="s">
        <v>174</v>
      </c>
      <c r="E159" s="157" t="s">
        <v>1</v>
      </c>
      <c r="F159" s="158" t="s">
        <v>176</v>
      </c>
      <c r="H159" s="159">
        <v>55</v>
      </c>
      <c r="I159" s="160"/>
      <c r="L159" s="156"/>
      <c r="M159" s="161"/>
      <c r="T159" s="162"/>
      <c r="AT159" s="157" t="s">
        <v>174</v>
      </c>
      <c r="AU159" s="157" t="s">
        <v>88</v>
      </c>
      <c r="AV159" s="13" t="s">
        <v>172</v>
      </c>
      <c r="AW159" s="13" t="s">
        <v>34</v>
      </c>
      <c r="AX159" s="13" t="s">
        <v>86</v>
      </c>
      <c r="AY159" s="157" t="s">
        <v>165</v>
      </c>
    </row>
    <row r="160" spans="2:65" s="11" customFormat="1" ht="22.8" customHeight="1">
      <c r="B160" s="122"/>
      <c r="D160" s="123" t="s">
        <v>77</v>
      </c>
      <c r="E160" s="132" t="s">
        <v>210</v>
      </c>
      <c r="F160" s="132" t="s">
        <v>211</v>
      </c>
      <c r="I160" s="125"/>
      <c r="J160" s="133">
        <f>BK160</f>
        <v>0</v>
      </c>
      <c r="L160" s="122"/>
      <c r="M160" s="127"/>
      <c r="P160" s="128">
        <f>SUM(P161:P199)</f>
        <v>0</v>
      </c>
      <c r="R160" s="128">
        <f>SUM(R161:R199)</f>
        <v>2.2994604000000001</v>
      </c>
      <c r="T160" s="129">
        <f>SUM(T161:T199)</f>
        <v>0</v>
      </c>
      <c r="AR160" s="123" t="s">
        <v>86</v>
      </c>
      <c r="AT160" s="130" t="s">
        <v>77</v>
      </c>
      <c r="AU160" s="130" t="s">
        <v>86</v>
      </c>
      <c r="AY160" s="123" t="s">
        <v>165</v>
      </c>
      <c r="BK160" s="131">
        <f>SUM(BK161:BK199)</f>
        <v>0</v>
      </c>
    </row>
    <row r="161" spans="2:65" s="1" customFormat="1" ht="21.75" customHeight="1">
      <c r="B161" s="32"/>
      <c r="C161" s="134" t="s">
        <v>212</v>
      </c>
      <c r="D161" s="134" t="s">
        <v>168</v>
      </c>
      <c r="E161" s="135" t="s">
        <v>213</v>
      </c>
      <c r="F161" s="136" t="s">
        <v>214</v>
      </c>
      <c r="G161" s="137" t="s">
        <v>193</v>
      </c>
      <c r="H161" s="138">
        <v>311.58</v>
      </c>
      <c r="I161" s="139"/>
      <c r="J161" s="140">
        <f>ROUND(I161*H161,2)</f>
        <v>0</v>
      </c>
      <c r="K161" s="141"/>
      <c r="L161" s="32"/>
      <c r="M161" s="142" t="s">
        <v>1</v>
      </c>
      <c r="N161" s="143" t="s">
        <v>43</v>
      </c>
      <c r="P161" s="144">
        <f>O161*H161</f>
        <v>0</v>
      </c>
      <c r="Q161" s="144">
        <v>4.3800000000000002E-3</v>
      </c>
      <c r="R161" s="144">
        <f>Q161*H161</f>
        <v>1.3647203999999999</v>
      </c>
      <c r="S161" s="144">
        <v>0</v>
      </c>
      <c r="T161" s="145">
        <f>S161*H161</f>
        <v>0</v>
      </c>
      <c r="AR161" s="146" t="s">
        <v>172</v>
      </c>
      <c r="AT161" s="146" t="s">
        <v>168</v>
      </c>
      <c r="AU161" s="146" t="s">
        <v>88</v>
      </c>
      <c r="AY161" s="17" t="s">
        <v>165</v>
      </c>
      <c r="BE161" s="147">
        <f>IF(N161="základní",J161,0)</f>
        <v>0</v>
      </c>
      <c r="BF161" s="147">
        <f>IF(N161="snížená",J161,0)</f>
        <v>0</v>
      </c>
      <c r="BG161" s="147">
        <f>IF(N161="zákl. přenesená",J161,0)</f>
        <v>0</v>
      </c>
      <c r="BH161" s="147">
        <f>IF(N161="sníž. přenesená",J161,0)</f>
        <v>0</v>
      </c>
      <c r="BI161" s="147">
        <f>IF(N161="nulová",J161,0)</f>
        <v>0</v>
      </c>
      <c r="BJ161" s="17" t="s">
        <v>86</v>
      </c>
      <c r="BK161" s="147">
        <f>ROUND(I161*H161,2)</f>
        <v>0</v>
      </c>
      <c r="BL161" s="17" t="s">
        <v>172</v>
      </c>
      <c r="BM161" s="146" t="s">
        <v>215</v>
      </c>
    </row>
    <row r="162" spans="2:65" s="12" customFormat="1" ht="10.199999999999999">
      <c r="B162" s="148"/>
      <c r="D162" s="149" t="s">
        <v>174</v>
      </c>
      <c r="E162" s="150" t="s">
        <v>1</v>
      </c>
      <c r="F162" s="151" t="s">
        <v>216</v>
      </c>
      <c r="H162" s="152">
        <v>29.9</v>
      </c>
      <c r="I162" s="153"/>
      <c r="L162" s="148"/>
      <c r="M162" s="154"/>
      <c r="T162" s="155"/>
      <c r="AT162" s="150" t="s">
        <v>174</v>
      </c>
      <c r="AU162" s="150" t="s">
        <v>88</v>
      </c>
      <c r="AV162" s="12" t="s">
        <v>88</v>
      </c>
      <c r="AW162" s="12" t="s">
        <v>34</v>
      </c>
      <c r="AX162" s="12" t="s">
        <v>78</v>
      </c>
      <c r="AY162" s="150" t="s">
        <v>165</v>
      </c>
    </row>
    <row r="163" spans="2:65" s="12" customFormat="1" ht="10.199999999999999">
      <c r="B163" s="148"/>
      <c r="D163" s="149" t="s">
        <v>174</v>
      </c>
      <c r="E163" s="150" t="s">
        <v>1</v>
      </c>
      <c r="F163" s="151" t="s">
        <v>109</v>
      </c>
      <c r="H163" s="152">
        <v>50.96</v>
      </c>
      <c r="I163" s="153"/>
      <c r="L163" s="148"/>
      <c r="M163" s="154"/>
      <c r="T163" s="155"/>
      <c r="AT163" s="150" t="s">
        <v>174</v>
      </c>
      <c r="AU163" s="150" t="s">
        <v>88</v>
      </c>
      <c r="AV163" s="12" t="s">
        <v>88</v>
      </c>
      <c r="AW163" s="12" t="s">
        <v>34</v>
      </c>
      <c r="AX163" s="12" t="s">
        <v>78</v>
      </c>
      <c r="AY163" s="150" t="s">
        <v>165</v>
      </c>
    </row>
    <row r="164" spans="2:65" s="12" customFormat="1" ht="10.199999999999999">
      <c r="B164" s="148"/>
      <c r="D164" s="149" t="s">
        <v>174</v>
      </c>
      <c r="E164" s="150" t="s">
        <v>1</v>
      </c>
      <c r="F164" s="151" t="s">
        <v>217</v>
      </c>
      <c r="H164" s="152">
        <v>230.72</v>
      </c>
      <c r="I164" s="153"/>
      <c r="L164" s="148"/>
      <c r="M164" s="154"/>
      <c r="T164" s="155"/>
      <c r="AT164" s="150" t="s">
        <v>174</v>
      </c>
      <c r="AU164" s="150" t="s">
        <v>88</v>
      </c>
      <c r="AV164" s="12" t="s">
        <v>88</v>
      </c>
      <c r="AW164" s="12" t="s">
        <v>34</v>
      </c>
      <c r="AX164" s="12" t="s">
        <v>78</v>
      </c>
      <c r="AY164" s="150" t="s">
        <v>165</v>
      </c>
    </row>
    <row r="165" spans="2:65" s="15" customFormat="1" ht="10.199999999999999">
      <c r="B165" s="169"/>
      <c r="D165" s="149" t="s">
        <v>174</v>
      </c>
      <c r="E165" s="170" t="s">
        <v>114</v>
      </c>
      <c r="F165" s="171" t="s">
        <v>184</v>
      </c>
      <c r="H165" s="172">
        <v>311.58</v>
      </c>
      <c r="I165" s="173"/>
      <c r="L165" s="169"/>
      <c r="M165" s="174"/>
      <c r="T165" s="175"/>
      <c r="AT165" s="170" t="s">
        <v>174</v>
      </c>
      <c r="AU165" s="170" t="s">
        <v>88</v>
      </c>
      <c r="AV165" s="15" t="s">
        <v>166</v>
      </c>
      <c r="AW165" s="15" t="s">
        <v>34</v>
      </c>
      <c r="AX165" s="15" t="s">
        <v>78</v>
      </c>
      <c r="AY165" s="170" t="s">
        <v>165</v>
      </c>
    </row>
    <row r="166" spans="2:65" s="13" customFormat="1" ht="10.199999999999999">
      <c r="B166" s="156"/>
      <c r="D166" s="149" t="s">
        <v>174</v>
      </c>
      <c r="E166" s="157" t="s">
        <v>1</v>
      </c>
      <c r="F166" s="158" t="s">
        <v>176</v>
      </c>
      <c r="H166" s="159">
        <v>311.58</v>
      </c>
      <c r="I166" s="160"/>
      <c r="L166" s="156"/>
      <c r="M166" s="161"/>
      <c r="T166" s="162"/>
      <c r="AT166" s="157" t="s">
        <v>174</v>
      </c>
      <c r="AU166" s="157" t="s">
        <v>88</v>
      </c>
      <c r="AV166" s="13" t="s">
        <v>172</v>
      </c>
      <c r="AW166" s="13" t="s">
        <v>34</v>
      </c>
      <c r="AX166" s="13" t="s">
        <v>86</v>
      </c>
      <c r="AY166" s="157" t="s">
        <v>165</v>
      </c>
    </row>
    <row r="167" spans="2:65" s="1" customFormat="1" ht="10.199999999999999">
      <c r="B167" s="32"/>
      <c r="D167" s="149" t="s">
        <v>218</v>
      </c>
      <c r="F167" s="187" t="s">
        <v>219</v>
      </c>
      <c r="L167" s="32"/>
      <c r="M167" s="188"/>
      <c r="T167" s="56"/>
      <c r="AU167" s="17" t="s">
        <v>88</v>
      </c>
    </row>
    <row r="168" spans="2:65" s="1" customFormat="1" ht="10.199999999999999">
      <c r="B168" s="32"/>
      <c r="D168" s="149" t="s">
        <v>218</v>
      </c>
      <c r="F168" s="189" t="s">
        <v>195</v>
      </c>
      <c r="H168" s="190">
        <v>14.95</v>
      </c>
      <c r="L168" s="32"/>
      <c r="M168" s="188"/>
      <c r="T168" s="56"/>
      <c r="AU168" s="17" t="s">
        <v>88</v>
      </c>
    </row>
    <row r="169" spans="2:65" s="1" customFormat="1" ht="10.199999999999999">
      <c r="B169" s="32"/>
      <c r="D169" s="149" t="s">
        <v>218</v>
      </c>
      <c r="F169" s="189" t="s">
        <v>184</v>
      </c>
      <c r="H169" s="190">
        <v>14.95</v>
      </c>
      <c r="L169" s="32"/>
      <c r="M169" s="188"/>
      <c r="T169" s="56"/>
      <c r="AU169" s="17" t="s">
        <v>88</v>
      </c>
    </row>
    <row r="170" spans="2:65" s="1" customFormat="1" ht="10.199999999999999">
      <c r="B170" s="32"/>
      <c r="D170" s="149" t="s">
        <v>218</v>
      </c>
      <c r="F170" s="187" t="s">
        <v>220</v>
      </c>
      <c r="L170" s="32"/>
      <c r="M170" s="188"/>
      <c r="T170" s="56"/>
      <c r="AU170" s="17" t="s">
        <v>88</v>
      </c>
    </row>
    <row r="171" spans="2:65" s="1" customFormat="1" ht="10.199999999999999">
      <c r="B171" s="32"/>
      <c r="D171" s="149" t="s">
        <v>218</v>
      </c>
      <c r="F171" s="189" t="s">
        <v>196</v>
      </c>
      <c r="H171" s="190">
        <v>50.96</v>
      </c>
      <c r="L171" s="32"/>
      <c r="M171" s="188"/>
      <c r="T171" s="56"/>
      <c r="AU171" s="17" t="s">
        <v>88</v>
      </c>
    </row>
    <row r="172" spans="2:65" s="1" customFormat="1" ht="10.199999999999999">
      <c r="B172" s="32"/>
      <c r="D172" s="149" t="s">
        <v>218</v>
      </c>
      <c r="F172" s="189" t="s">
        <v>184</v>
      </c>
      <c r="H172" s="190">
        <v>50.96</v>
      </c>
      <c r="L172" s="32"/>
      <c r="M172" s="188"/>
      <c r="T172" s="56"/>
      <c r="AU172" s="17" t="s">
        <v>88</v>
      </c>
    </row>
    <row r="173" spans="2:65" s="1" customFormat="1" ht="10.199999999999999">
      <c r="B173" s="32"/>
      <c r="D173" s="149" t="s">
        <v>218</v>
      </c>
      <c r="F173" s="187" t="s">
        <v>221</v>
      </c>
      <c r="L173" s="32"/>
      <c r="M173" s="188"/>
      <c r="T173" s="56"/>
      <c r="AU173" s="17" t="s">
        <v>88</v>
      </c>
    </row>
    <row r="174" spans="2:65" s="1" customFormat="1" ht="10.199999999999999">
      <c r="B174" s="32"/>
      <c r="D174" s="149" t="s">
        <v>218</v>
      </c>
      <c r="F174" s="189" t="s">
        <v>201</v>
      </c>
      <c r="H174" s="190">
        <v>41.3</v>
      </c>
      <c r="L174" s="32"/>
      <c r="M174" s="188"/>
      <c r="T174" s="56"/>
      <c r="AU174" s="17" t="s">
        <v>88</v>
      </c>
    </row>
    <row r="175" spans="2:65" s="1" customFormat="1" ht="10.199999999999999">
      <c r="B175" s="32"/>
      <c r="D175" s="149" t="s">
        <v>218</v>
      </c>
      <c r="F175" s="189" t="s">
        <v>202</v>
      </c>
      <c r="H175" s="190">
        <v>24.402000000000001</v>
      </c>
      <c r="L175" s="32"/>
      <c r="M175" s="188"/>
      <c r="T175" s="56"/>
      <c r="AU175" s="17" t="s">
        <v>88</v>
      </c>
    </row>
    <row r="176" spans="2:65" s="1" customFormat="1" ht="10.199999999999999">
      <c r="B176" s="32"/>
      <c r="D176" s="149" t="s">
        <v>218</v>
      </c>
      <c r="F176" s="189" t="s">
        <v>203</v>
      </c>
      <c r="H176" s="190">
        <v>22.553999999999998</v>
      </c>
      <c r="L176" s="32"/>
      <c r="M176" s="188"/>
      <c r="T176" s="56"/>
      <c r="AU176" s="17" t="s">
        <v>88</v>
      </c>
    </row>
    <row r="177" spans="2:65" s="1" customFormat="1" ht="10.199999999999999">
      <c r="B177" s="32"/>
      <c r="D177" s="149" t="s">
        <v>218</v>
      </c>
      <c r="F177" s="189" t="s">
        <v>204</v>
      </c>
      <c r="H177" s="190">
        <v>27.103999999999999</v>
      </c>
      <c r="L177" s="32"/>
      <c r="M177" s="188"/>
      <c r="T177" s="56"/>
      <c r="AU177" s="17" t="s">
        <v>88</v>
      </c>
    </row>
    <row r="178" spans="2:65" s="1" customFormat="1" ht="10.199999999999999">
      <c r="B178" s="32"/>
      <c r="D178" s="149" t="s">
        <v>218</v>
      </c>
      <c r="F178" s="189" t="s">
        <v>184</v>
      </c>
      <c r="H178" s="190">
        <v>115.36</v>
      </c>
      <c r="L178" s="32"/>
      <c r="M178" s="188"/>
      <c r="T178" s="56"/>
      <c r="AU178" s="17" t="s">
        <v>88</v>
      </c>
    </row>
    <row r="179" spans="2:65" s="1" customFormat="1" ht="21.75" customHeight="1">
      <c r="B179" s="32"/>
      <c r="C179" s="134" t="s">
        <v>188</v>
      </c>
      <c r="D179" s="134" t="s">
        <v>168</v>
      </c>
      <c r="E179" s="135" t="s">
        <v>222</v>
      </c>
      <c r="F179" s="136" t="s">
        <v>223</v>
      </c>
      <c r="G179" s="137" t="s">
        <v>193</v>
      </c>
      <c r="H179" s="138">
        <v>311.58</v>
      </c>
      <c r="I179" s="139"/>
      <c r="J179" s="140">
        <f>ROUND(I179*H179,2)</f>
        <v>0</v>
      </c>
      <c r="K179" s="141"/>
      <c r="L179" s="32"/>
      <c r="M179" s="142" t="s">
        <v>1</v>
      </c>
      <c r="N179" s="143" t="s">
        <v>43</v>
      </c>
      <c r="P179" s="144">
        <f>O179*H179</f>
        <v>0</v>
      </c>
      <c r="Q179" s="144">
        <v>3.0000000000000001E-3</v>
      </c>
      <c r="R179" s="144">
        <f>Q179*H179</f>
        <v>0.93474000000000002</v>
      </c>
      <c r="S179" s="144">
        <v>0</v>
      </c>
      <c r="T179" s="145">
        <f>S179*H179</f>
        <v>0</v>
      </c>
      <c r="AR179" s="146" t="s">
        <v>172</v>
      </c>
      <c r="AT179" s="146" t="s">
        <v>168</v>
      </c>
      <c r="AU179" s="146" t="s">
        <v>88</v>
      </c>
      <c r="AY179" s="17" t="s">
        <v>165</v>
      </c>
      <c r="BE179" s="147">
        <f>IF(N179="základní",J179,0)</f>
        <v>0</v>
      </c>
      <c r="BF179" s="147">
        <f>IF(N179="snížená",J179,0)</f>
        <v>0</v>
      </c>
      <c r="BG179" s="147">
        <f>IF(N179="zákl. přenesená",J179,0)</f>
        <v>0</v>
      </c>
      <c r="BH179" s="147">
        <f>IF(N179="sníž. přenesená",J179,0)</f>
        <v>0</v>
      </c>
      <c r="BI179" s="147">
        <f>IF(N179="nulová",J179,0)</f>
        <v>0</v>
      </c>
      <c r="BJ179" s="17" t="s">
        <v>86</v>
      </c>
      <c r="BK179" s="147">
        <f>ROUND(I179*H179,2)</f>
        <v>0</v>
      </c>
      <c r="BL179" s="17" t="s">
        <v>172</v>
      </c>
      <c r="BM179" s="146" t="s">
        <v>224</v>
      </c>
    </row>
    <row r="180" spans="2:65" s="12" customFormat="1" ht="10.199999999999999">
      <c r="B180" s="148"/>
      <c r="D180" s="149" t="s">
        <v>174</v>
      </c>
      <c r="E180" s="150" t="s">
        <v>1</v>
      </c>
      <c r="F180" s="151" t="s">
        <v>114</v>
      </c>
      <c r="H180" s="152">
        <v>311.58</v>
      </c>
      <c r="I180" s="153"/>
      <c r="L180" s="148"/>
      <c r="M180" s="154"/>
      <c r="T180" s="155"/>
      <c r="AT180" s="150" t="s">
        <v>174</v>
      </c>
      <c r="AU180" s="150" t="s">
        <v>88</v>
      </c>
      <c r="AV180" s="12" t="s">
        <v>88</v>
      </c>
      <c r="AW180" s="12" t="s">
        <v>34</v>
      </c>
      <c r="AX180" s="12" t="s">
        <v>78</v>
      </c>
      <c r="AY180" s="150" t="s">
        <v>165</v>
      </c>
    </row>
    <row r="181" spans="2:65" s="15" customFormat="1" ht="10.199999999999999">
      <c r="B181" s="169"/>
      <c r="D181" s="149" t="s">
        <v>174</v>
      </c>
      <c r="E181" s="170" t="s">
        <v>1</v>
      </c>
      <c r="F181" s="171" t="s">
        <v>184</v>
      </c>
      <c r="H181" s="172">
        <v>311.58</v>
      </c>
      <c r="I181" s="173"/>
      <c r="L181" s="169"/>
      <c r="M181" s="174"/>
      <c r="T181" s="175"/>
      <c r="AT181" s="170" t="s">
        <v>174</v>
      </c>
      <c r="AU181" s="170" t="s">
        <v>88</v>
      </c>
      <c r="AV181" s="15" t="s">
        <v>166</v>
      </c>
      <c r="AW181" s="15" t="s">
        <v>34</v>
      </c>
      <c r="AX181" s="15" t="s">
        <v>78</v>
      </c>
      <c r="AY181" s="170" t="s">
        <v>165</v>
      </c>
    </row>
    <row r="182" spans="2:65" s="13" customFormat="1" ht="10.199999999999999">
      <c r="B182" s="156"/>
      <c r="D182" s="149" t="s">
        <v>174</v>
      </c>
      <c r="E182" s="157" t="s">
        <v>1</v>
      </c>
      <c r="F182" s="158" t="s">
        <v>176</v>
      </c>
      <c r="H182" s="159">
        <v>311.58</v>
      </c>
      <c r="I182" s="160"/>
      <c r="L182" s="156"/>
      <c r="M182" s="161"/>
      <c r="T182" s="162"/>
      <c r="AT182" s="157" t="s">
        <v>174</v>
      </c>
      <c r="AU182" s="157" t="s">
        <v>88</v>
      </c>
      <c r="AV182" s="13" t="s">
        <v>172</v>
      </c>
      <c r="AW182" s="13" t="s">
        <v>34</v>
      </c>
      <c r="AX182" s="13" t="s">
        <v>86</v>
      </c>
      <c r="AY182" s="157" t="s">
        <v>165</v>
      </c>
    </row>
    <row r="183" spans="2:65" s="1" customFormat="1" ht="10.199999999999999">
      <c r="B183" s="32"/>
      <c r="D183" s="149" t="s">
        <v>218</v>
      </c>
      <c r="F183" s="187" t="s">
        <v>225</v>
      </c>
      <c r="L183" s="32"/>
      <c r="M183" s="188"/>
      <c r="T183" s="56"/>
      <c r="AU183" s="17" t="s">
        <v>88</v>
      </c>
    </row>
    <row r="184" spans="2:65" s="1" customFormat="1" ht="10.199999999999999">
      <c r="B184" s="32"/>
      <c r="D184" s="149" t="s">
        <v>218</v>
      </c>
      <c r="F184" s="189" t="s">
        <v>216</v>
      </c>
      <c r="H184" s="190">
        <v>29.9</v>
      </c>
      <c r="L184" s="32"/>
      <c r="M184" s="188"/>
      <c r="T184" s="56"/>
      <c r="AU184" s="17" t="s">
        <v>88</v>
      </c>
    </row>
    <row r="185" spans="2:65" s="1" customFormat="1" ht="10.199999999999999">
      <c r="B185" s="32"/>
      <c r="D185" s="149" t="s">
        <v>218</v>
      </c>
      <c r="F185" s="189" t="s">
        <v>109</v>
      </c>
      <c r="H185" s="190">
        <v>50.96</v>
      </c>
      <c r="L185" s="32"/>
      <c r="M185" s="188"/>
      <c r="T185" s="56"/>
      <c r="AU185" s="17" t="s">
        <v>88</v>
      </c>
    </row>
    <row r="186" spans="2:65" s="1" customFormat="1" ht="10.199999999999999">
      <c r="B186" s="32"/>
      <c r="D186" s="149" t="s">
        <v>218</v>
      </c>
      <c r="F186" s="189" t="s">
        <v>217</v>
      </c>
      <c r="H186" s="190">
        <v>230.72</v>
      </c>
      <c r="L186" s="32"/>
      <c r="M186" s="188"/>
      <c r="T186" s="56"/>
      <c r="AU186" s="17" t="s">
        <v>88</v>
      </c>
    </row>
    <row r="187" spans="2:65" s="1" customFormat="1" ht="10.199999999999999">
      <c r="B187" s="32"/>
      <c r="D187" s="149" t="s">
        <v>218</v>
      </c>
      <c r="F187" s="189" t="s">
        <v>184</v>
      </c>
      <c r="H187" s="190">
        <v>311.58</v>
      </c>
      <c r="L187" s="32"/>
      <c r="M187" s="188"/>
      <c r="T187" s="56"/>
      <c r="AU187" s="17" t="s">
        <v>88</v>
      </c>
    </row>
    <row r="188" spans="2:65" s="1" customFormat="1" ht="10.199999999999999">
      <c r="B188" s="32"/>
      <c r="D188" s="149" t="s">
        <v>218</v>
      </c>
      <c r="F188" s="191" t="s">
        <v>219</v>
      </c>
      <c r="L188" s="32"/>
      <c r="M188" s="188"/>
      <c r="T188" s="56"/>
      <c r="AU188" s="17" t="s">
        <v>88</v>
      </c>
    </row>
    <row r="189" spans="2:65" s="1" customFormat="1" ht="10.199999999999999">
      <c r="B189" s="32"/>
      <c r="D189" s="149" t="s">
        <v>218</v>
      </c>
      <c r="F189" s="192" t="s">
        <v>195</v>
      </c>
      <c r="H189" s="190">
        <v>14.95</v>
      </c>
      <c r="L189" s="32"/>
      <c r="M189" s="188"/>
      <c r="T189" s="56"/>
      <c r="AU189" s="17" t="s">
        <v>88</v>
      </c>
    </row>
    <row r="190" spans="2:65" s="1" customFormat="1" ht="10.199999999999999">
      <c r="B190" s="32"/>
      <c r="D190" s="149" t="s">
        <v>218</v>
      </c>
      <c r="F190" s="192" t="s">
        <v>184</v>
      </c>
      <c r="H190" s="190">
        <v>14.95</v>
      </c>
      <c r="L190" s="32"/>
      <c r="M190" s="188"/>
      <c r="T190" s="56"/>
      <c r="AU190" s="17" t="s">
        <v>88</v>
      </c>
    </row>
    <row r="191" spans="2:65" s="1" customFormat="1" ht="10.199999999999999">
      <c r="B191" s="32"/>
      <c r="D191" s="149" t="s">
        <v>218</v>
      </c>
      <c r="F191" s="191" t="s">
        <v>220</v>
      </c>
      <c r="L191" s="32"/>
      <c r="M191" s="188"/>
      <c r="T191" s="56"/>
      <c r="AU191" s="17" t="s">
        <v>88</v>
      </c>
    </row>
    <row r="192" spans="2:65" s="1" customFormat="1" ht="10.199999999999999">
      <c r="B192" s="32"/>
      <c r="D192" s="149" t="s">
        <v>218</v>
      </c>
      <c r="F192" s="192" t="s">
        <v>196</v>
      </c>
      <c r="H192" s="190">
        <v>50.96</v>
      </c>
      <c r="L192" s="32"/>
      <c r="M192" s="188"/>
      <c r="T192" s="56"/>
      <c r="AU192" s="17" t="s">
        <v>88</v>
      </c>
    </row>
    <row r="193" spans="2:65" s="1" customFormat="1" ht="10.199999999999999">
      <c r="B193" s="32"/>
      <c r="D193" s="149" t="s">
        <v>218</v>
      </c>
      <c r="F193" s="192" t="s">
        <v>184</v>
      </c>
      <c r="H193" s="190">
        <v>50.96</v>
      </c>
      <c r="L193" s="32"/>
      <c r="M193" s="188"/>
      <c r="T193" s="56"/>
      <c r="AU193" s="17" t="s">
        <v>88</v>
      </c>
    </row>
    <row r="194" spans="2:65" s="1" customFormat="1" ht="10.199999999999999">
      <c r="B194" s="32"/>
      <c r="D194" s="149" t="s">
        <v>218</v>
      </c>
      <c r="F194" s="191" t="s">
        <v>221</v>
      </c>
      <c r="L194" s="32"/>
      <c r="M194" s="188"/>
      <c r="T194" s="56"/>
      <c r="AU194" s="17" t="s">
        <v>88</v>
      </c>
    </row>
    <row r="195" spans="2:65" s="1" customFormat="1" ht="10.199999999999999">
      <c r="B195" s="32"/>
      <c r="D195" s="149" t="s">
        <v>218</v>
      </c>
      <c r="F195" s="192" t="s">
        <v>201</v>
      </c>
      <c r="H195" s="190">
        <v>41.3</v>
      </c>
      <c r="L195" s="32"/>
      <c r="M195" s="188"/>
      <c r="T195" s="56"/>
      <c r="AU195" s="17" t="s">
        <v>88</v>
      </c>
    </row>
    <row r="196" spans="2:65" s="1" customFormat="1" ht="10.199999999999999">
      <c r="B196" s="32"/>
      <c r="D196" s="149" t="s">
        <v>218</v>
      </c>
      <c r="F196" s="192" t="s">
        <v>202</v>
      </c>
      <c r="H196" s="190">
        <v>24.402000000000001</v>
      </c>
      <c r="L196" s="32"/>
      <c r="M196" s="188"/>
      <c r="T196" s="56"/>
      <c r="AU196" s="17" t="s">
        <v>88</v>
      </c>
    </row>
    <row r="197" spans="2:65" s="1" customFormat="1" ht="10.199999999999999">
      <c r="B197" s="32"/>
      <c r="D197" s="149" t="s">
        <v>218</v>
      </c>
      <c r="F197" s="192" t="s">
        <v>203</v>
      </c>
      <c r="H197" s="190">
        <v>22.553999999999998</v>
      </c>
      <c r="L197" s="32"/>
      <c r="M197" s="188"/>
      <c r="T197" s="56"/>
      <c r="AU197" s="17" t="s">
        <v>88</v>
      </c>
    </row>
    <row r="198" spans="2:65" s="1" customFormat="1" ht="10.199999999999999">
      <c r="B198" s="32"/>
      <c r="D198" s="149" t="s">
        <v>218</v>
      </c>
      <c r="F198" s="192" t="s">
        <v>204</v>
      </c>
      <c r="H198" s="190">
        <v>27.103999999999999</v>
      </c>
      <c r="L198" s="32"/>
      <c r="M198" s="188"/>
      <c r="T198" s="56"/>
      <c r="AU198" s="17" t="s">
        <v>88</v>
      </c>
    </row>
    <row r="199" spans="2:65" s="1" customFormat="1" ht="10.199999999999999">
      <c r="B199" s="32"/>
      <c r="D199" s="149" t="s">
        <v>218</v>
      </c>
      <c r="F199" s="192" t="s">
        <v>184</v>
      </c>
      <c r="H199" s="190">
        <v>115.36</v>
      </c>
      <c r="L199" s="32"/>
      <c r="M199" s="188"/>
      <c r="T199" s="56"/>
      <c r="AU199" s="17" t="s">
        <v>88</v>
      </c>
    </row>
    <row r="200" spans="2:65" s="11" customFormat="1" ht="22.8" customHeight="1">
      <c r="B200" s="122"/>
      <c r="D200" s="123" t="s">
        <v>77</v>
      </c>
      <c r="E200" s="132" t="s">
        <v>226</v>
      </c>
      <c r="F200" s="132" t="s">
        <v>227</v>
      </c>
      <c r="I200" s="125"/>
      <c r="J200" s="133">
        <f>BK200</f>
        <v>0</v>
      </c>
      <c r="L200" s="122"/>
      <c r="M200" s="127"/>
      <c r="P200" s="128">
        <f>SUM(P201:P219)</f>
        <v>0</v>
      </c>
      <c r="R200" s="128">
        <f>SUM(R201:R219)</f>
        <v>4.6293099999999997E-2</v>
      </c>
      <c r="T200" s="129">
        <f>SUM(T201:T219)</f>
        <v>5.2880000000000003</v>
      </c>
      <c r="AR200" s="123" t="s">
        <v>86</v>
      </c>
      <c r="AT200" s="130" t="s">
        <v>77</v>
      </c>
      <c r="AU200" s="130" t="s">
        <v>86</v>
      </c>
      <c r="AY200" s="123" t="s">
        <v>165</v>
      </c>
      <c r="BK200" s="131">
        <f>SUM(BK201:BK219)</f>
        <v>0</v>
      </c>
    </row>
    <row r="201" spans="2:65" s="1" customFormat="1" ht="33" customHeight="1">
      <c r="B201" s="32"/>
      <c r="C201" s="134" t="s">
        <v>8</v>
      </c>
      <c r="D201" s="134" t="s">
        <v>168</v>
      </c>
      <c r="E201" s="135" t="s">
        <v>228</v>
      </c>
      <c r="F201" s="136" t="s">
        <v>229</v>
      </c>
      <c r="G201" s="137" t="s">
        <v>193</v>
      </c>
      <c r="H201" s="138">
        <v>285.87</v>
      </c>
      <c r="I201" s="139"/>
      <c r="J201" s="140">
        <f>ROUND(I201*H201,2)</f>
        <v>0</v>
      </c>
      <c r="K201" s="141"/>
      <c r="L201" s="32"/>
      <c r="M201" s="142" t="s">
        <v>1</v>
      </c>
      <c r="N201" s="143" t="s">
        <v>43</v>
      </c>
      <c r="P201" s="144">
        <f>O201*H201</f>
        <v>0</v>
      </c>
      <c r="Q201" s="144">
        <v>1.2999999999999999E-4</v>
      </c>
      <c r="R201" s="144">
        <f>Q201*H201</f>
        <v>3.7163099999999998E-2</v>
      </c>
      <c r="S201" s="144">
        <v>0</v>
      </c>
      <c r="T201" s="145">
        <f>S201*H201</f>
        <v>0</v>
      </c>
      <c r="AR201" s="146" t="s">
        <v>172</v>
      </c>
      <c r="AT201" s="146" t="s">
        <v>168</v>
      </c>
      <c r="AU201" s="146" t="s">
        <v>88</v>
      </c>
      <c r="AY201" s="17" t="s">
        <v>165</v>
      </c>
      <c r="BE201" s="147">
        <f>IF(N201="základní",J201,0)</f>
        <v>0</v>
      </c>
      <c r="BF201" s="147">
        <f>IF(N201="snížená",J201,0)</f>
        <v>0</v>
      </c>
      <c r="BG201" s="147">
        <f>IF(N201="zákl. přenesená",J201,0)</f>
        <v>0</v>
      </c>
      <c r="BH201" s="147">
        <f>IF(N201="sníž. přenesená",J201,0)</f>
        <v>0</v>
      </c>
      <c r="BI201" s="147">
        <f>IF(N201="nulová",J201,0)</f>
        <v>0</v>
      </c>
      <c r="BJ201" s="17" t="s">
        <v>86</v>
      </c>
      <c r="BK201" s="147">
        <f>ROUND(I201*H201,2)</f>
        <v>0</v>
      </c>
      <c r="BL201" s="17" t="s">
        <v>172</v>
      </c>
      <c r="BM201" s="146" t="s">
        <v>230</v>
      </c>
    </row>
    <row r="202" spans="2:65" s="12" customFormat="1" ht="10.199999999999999">
      <c r="B202" s="148"/>
      <c r="D202" s="149" t="s">
        <v>174</v>
      </c>
      <c r="E202" s="150" t="s">
        <v>1</v>
      </c>
      <c r="F202" s="151" t="s">
        <v>231</v>
      </c>
      <c r="H202" s="152">
        <v>285.87</v>
      </c>
      <c r="I202" s="153"/>
      <c r="L202" s="148"/>
      <c r="M202" s="154"/>
      <c r="T202" s="155"/>
      <c r="AT202" s="150" t="s">
        <v>174</v>
      </c>
      <c r="AU202" s="150" t="s">
        <v>88</v>
      </c>
      <c r="AV202" s="12" t="s">
        <v>88</v>
      </c>
      <c r="AW202" s="12" t="s">
        <v>34</v>
      </c>
      <c r="AX202" s="12" t="s">
        <v>78</v>
      </c>
      <c r="AY202" s="150" t="s">
        <v>165</v>
      </c>
    </row>
    <row r="203" spans="2:65" s="15" customFormat="1" ht="10.199999999999999">
      <c r="B203" s="169"/>
      <c r="D203" s="149" t="s">
        <v>174</v>
      </c>
      <c r="E203" s="170" t="s">
        <v>1</v>
      </c>
      <c r="F203" s="171" t="s">
        <v>184</v>
      </c>
      <c r="H203" s="172">
        <v>285.87</v>
      </c>
      <c r="I203" s="173"/>
      <c r="L203" s="169"/>
      <c r="M203" s="174"/>
      <c r="T203" s="175"/>
      <c r="AT203" s="170" t="s">
        <v>174</v>
      </c>
      <c r="AU203" s="170" t="s">
        <v>88</v>
      </c>
      <c r="AV203" s="15" t="s">
        <v>166</v>
      </c>
      <c r="AW203" s="15" t="s">
        <v>34</v>
      </c>
      <c r="AX203" s="15" t="s">
        <v>78</v>
      </c>
      <c r="AY203" s="170" t="s">
        <v>165</v>
      </c>
    </row>
    <row r="204" spans="2:65" s="13" customFormat="1" ht="10.199999999999999">
      <c r="B204" s="156"/>
      <c r="D204" s="149" t="s">
        <v>174</v>
      </c>
      <c r="E204" s="157" t="s">
        <v>1</v>
      </c>
      <c r="F204" s="158" t="s">
        <v>176</v>
      </c>
      <c r="H204" s="159">
        <v>285.87</v>
      </c>
      <c r="I204" s="160"/>
      <c r="L204" s="156"/>
      <c r="M204" s="161"/>
      <c r="T204" s="162"/>
      <c r="AT204" s="157" t="s">
        <v>174</v>
      </c>
      <c r="AU204" s="157" t="s">
        <v>88</v>
      </c>
      <c r="AV204" s="13" t="s">
        <v>172</v>
      </c>
      <c r="AW204" s="13" t="s">
        <v>34</v>
      </c>
      <c r="AX204" s="13" t="s">
        <v>86</v>
      </c>
      <c r="AY204" s="157" t="s">
        <v>165</v>
      </c>
    </row>
    <row r="205" spans="2:65" s="1" customFormat="1" ht="24.15" customHeight="1">
      <c r="B205" s="32"/>
      <c r="C205" s="134" t="s">
        <v>232</v>
      </c>
      <c r="D205" s="134" t="s">
        <v>168</v>
      </c>
      <c r="E205" s="135" t="s">
        <v>233</v>
      </c>
      <c r="F205" s="136" t="s">
        <v>234</v>
      </c>
      <c r="G205" s="137" t="s">
        <v>193</v>
      </c>
      <c r="H205" s="138">
        <v>225.5</v>
      </c>
      <c r="I205" s="139"/>
      <c r="J205" s="140">
        <f>ROUND(I205*H205,2)</f>
        <v>0</v>
      </c>
      <c r="K205" s="141"/>
      <c r="L205" s="32"/>
      <c r="M205" s="142" t="s">
        <v>1</v>
      </c>
      <c r="N205" s="143" t="s">
        <v>43</v>
      </c>
      <c r="P205" s="144">
        <f>O205*H205</f>
        <v>0</v>
      </c>
      <c r="Q205" s="144">
        <v>4.0000000000000003E-5</v>
      </c>
      <c r="R205" s="144">
        <f>Q205*H205</f>
        <v>9.0200000000000002E-3</v>
      </c>
      <c r="S205" s="144">
        <v>0</v>
      </c>
      <c r="T205" s="145">
        <f>S205*H205</f>
        <v>0</v>
      </c>
      <c r="AR205" s="146" t="s">
        <v>172</v>
      </c>
      <c r="AT205" s="146" t="s">
        <v>168</v>
      </c>
      <c r="AU205" s="146" t="s">
        <v>88</v>
      </c>
      <c r="AY205" s="17" t="s">
        <v>165</v>
      </c>
      <c r="BE205" s="147">
        <f>IF(N205="základní",J205,0)</f>
        <v>0</v>
      </c>
      <c r="BF205" s="147">
        <f>IF(N205="snížená",J205,0)</f>
        <v>0</v>
      </c>
      <c r="BG205" s="147">
        <f>IF(N205="zákl. přenesená",J205,0)</f>
        <v>0</v>
      </c>
      <c r="BH205" s="147">
        <f>IF(N205="sníž. přenesená",J205,0)</f>
        <v>0</v>
      </c>
      <c r="BI205" s="147">
        <f>IF(N205="nulová",J205,0)</f>
        <v>0</v>
      </c>
      <c r="BJ205" s="17" t="s">
        <v>86</v>
      </c>
      <c r="BK205" s="147">
        <f>ROUND(I205*H205,2)</f>
        <v>0</v>
      </c>
      <c r="BL205" s="17" t="s">
        <v>172</v>
      </c>
      <c r="BM205" s="146" t="s">
        <v>235</v>
      </c>
    </row>
    <row r="206" spans="2:65" s="12" customFormat="1" ht="10.199999999999999">
      <c r="B206" s="148"/>
      <c r="D206" s="149" t="s">
        <v>174</v>
      </c>
      <c r="E206" s="150" t="s">
        <v>1</v>
      </c>
      <c r="F206" s="151" t="s">
        <v>236</v>
      </c>
      <c r="H206" s="152">
        <v>225.5</v>
      </c>
      <c r="I206" s="153"/>
      <c r="L206" s="148"/>
      <c r="M206" s="154"/>
      <c r="T206" s="155"/>
      <c r="AT206" s="150" t="s">
        <v>174</v>
      </c>
      <c r="AU206" s="150" t="s">
        <v>88</v>
      </c>
      <c r="AV206" s="12" t="s">
        <v>88</v>
      </c>
      <c r="AW206" s="12" t="s">
        <v>34</v>
      </c>
      <c r="AX206" s="12" t="s">
        <v>78</v>
      </c>
      <c r="AY206" s="150" t="s">
        <v>165</v>
      </c>
    </row>
    <row r="207" spans="2:65" s="13" customFormat="1" ht="10.199999999999999">
      <c r="B207" s="156"/>
      <c r="D207" s="149" t="s">
        <v>174</v>
      </c>
      <c r="E207" s="157" t="s">
        <v>1</v>
      </c>
      <c r="F207" s="158" t="s">
        <v>176</v>
      </c>
      <c r="H207" s="159">
        <v>225.5</v>
      </c>
      <c r="I207" s="160"/>
      <c r="L207" s="156"/>
      <c r="M207" s="161"/>
      <c r="T207" s="162"/>
      <c r="AT207" s="157" t="s">
        <v>174</v>
      </c>
      <c r="AU207" s="157" t="s">
        <v>88</v>
      </c>
      <c r="AV207" s="13" t="s">
        <v>172</v>
      </c>
      <c r="AW207" s="13" t="s">
        <v>34</v>
      </c>
      <c r="AX207" s="13" t="s">
        <v>86</v>
      </c>
      <c r="AY207" s="157" t="s">
        <v>165</v>
      </c>
    </row>
    <row r="208" spans="2:65" s="1" customFormat="1" ht="10.199999999999999">
      <c r="B208" s="32"/>
      <c r="D208" s="149" t="s">
        <v>218</v>
      </c>
      <c r="F208" s="187" t="s">
        <v>237</v>
      </c>
      <c r="L208" s="32"/>
      <c r="M208" s="188"/>
      <c r="T208" s="56"/>
      <c r="AU208" s="17" t="s">
        <v>88</v>
      </c>
    </row>
    <row r="209" spans="2:65" s="1" customFormat="1" ht="10.199999999999999">
      <c r="B209" s="32"/>
      <c r="D209" s="149" t="s">
        <v>218</v>
      </c>
      <c r="F209" s="189" t="s">
        <v>238</v>
      </c>
      <c r="H209" s="190">
        <v>183.9</v>
      </c>
      <c r="L209" s="32"/>
      <c r="M209" s="188"/>
      <c r="T209" s="56"/>
      <c r="AU209" s="17" t="s">
        <v>88</v>
      </c>
    </row>
    <row r="210" spans="2:65" s="1" customFormat="1" ht="10.199999999999999">
      <c r="B210" s="32"/>
      <c r="D210" s="149" t="s">
        <v>218</v>
      </c>
      <c r="F210" s="189" t="s">
        <v>184</v>
      </c>
      <c r="H210" s="190">
        <v>183.9</v>
      </c>
      <c r="L210" s="32"/>
      <c r="M210" s="188"/>
      <c r="T210" s="56"/>
      <c r="AU210" s="17" t="s">
        <v>88</v>
      </c>
    </row>
    <row r="211" spans="2:65" s="1" customFormat="1" ht="10.199999999999999">
      <c r="B211" s="32"/>
      <c r="D211" s="149" t="s">
        <v>218</v>
      </c>
      <c r="F211" s="187" t="s">
        <v>239</v>
      </c>
      <c r="L211" s="32"/>
      <c r="M211" s="188"/>
      <c r="T211" s="56"/>
      <c r="AU211" s="17" t="s">
        <v>88</v>
      </c>
    </row>
    <row r="212" spans="2:65" s="1" customFormat="1" ht="10.199999999999999">
      <c r="B212" s="32"/>
      <c r="D212" s="149" t="s">
        <v>218</v>
      </c>
      <c r="F212" s="189" t="s">
        <v>240</v>
      </c>
      <c r="H212" s="190">
        <v>41.6</v>
      </c>
      <c r="L212" s="32"/>
      <c r="M212" s="188"/>
      <c r="T212" s="56"/>
      <c r="AU212" s="17" t="s">
        <v>88</v>
      </c>
    </row>
    <row r="213" spans="2:65" s="1" customFormat="1" ht="10.199999999999999">
      <c r="B213" s="32"/>
      <c r="D213" s="149" t="s">
        <v>218</v>
      </c>
      <c r="F213" s="189" t="s">
        <v>184</v>
      </c>
      <c r="H213" s="190">
        <v>41.6</v>
      </c>
      <c r="L213" s="32"/>
      <c r="M213" s="188"/>
      <c r="T213" s="56"/>
      <c r="AU213" s="17" t="s">
        <v>88</v>
      </c>
    </row>
    <row r="214" spans="2:65" s="1" customFormat="1" ht="16.5" customHeight="1">
      <c r="B214" s="32"/>
      <c r="C214" s="134" t="s">
        <v>241</v>
      </c>
      <c r="D214" s="134" t="s">
        <v>168</v>
      </c>
      <c r="E214" s="135" t="s">
        <v>242</v>
      </c>
      <c r="F214" s="136" t="s">
        <v>243</v>
      </c>
      <c r="G214" s="137" t="s">
        <v>171</v>
      </c>
      <c r="H214" s="138">
        <v>1</v>
      </c>
      <c r="I214" s="139"/>
      <c r="J214" s="140">
        <f>ROUND(I214*H214,2)</f>
        <v>0</v>
      </c>
      <c r="K214" s="141"/>
      <c r="L214" s="32"/>
      <c r="M214" s="142" t="s">
        <v>1</v>
      </c>
      <c r="N214" s="143" t="s">
        <v>43</v>
      </c>
      <c r="P214" s="144">
        <f>O214*H214</f>
        <v>0</v>
      </c>
      <c r="Q214" s="144">
        <v>1.1E-4</v>
      </c>
      <c r="R214" s="144">
        <f>Q214*H214</f>
        <v>1.1E-4</v>
      </c>
      <c r="S214" s="144">
        <v>0</v>
      </c>
      <c r="T214" s="145">
        <f>S214*H214</f>
        <v>0</v>
      </c>
      <c r="AR214" s="146" t="s">
        <v>172</v>
      </c>
      <c r="AT214" s="146" t="s">
        <v>168</v>
      </c>
      <c r="AU214" s="146" t="s">
        <v>88</v>
      </c>
      <c r="AY214" s="17" t="s">
        <v>165</v>
      </c>
      <c r="BE214" s="147">
        <f>IF(N214="základní",J214,0)</f>
        <v>0</v>
      </c>
      <c r="BF214" s="147">
        <f>IF(N214="snížená",J214,0)</f>
        <v>0</v>
      </c>
      <c r="BG214" s="147">
        <f>IF(N214="zákl. přenesená",J214,0)</f>
        <v>0</v>
      </c>
      <c r="BH214" s="147">
        <f>IF(N214="sníž. přenesená",J214,0)</f>
        <v>0</v>
      </c>
      <c r="BI214" s="147">
        <f>IF(N214="nulová",J214,0)</f>
        <v>0</v>
      </c>
      <c r="BJ214" s="17" t="s">
        <v>86</v>
      </c>
      <c r="BK214" s="147">
        <f>ROUND(I214*H214,2)</f>
        <v>0</v>
      </c>
      <c r="BL214" s="17" t="s">
        <v>172</v>
      </c>
      <c r="BM214" s="146" t="s">
        <v>244</v>
      </c>
    </row>
    <row r="215" spans="2:65" s="12" customFormat="1" ht="10.199999999999999">
      <c r="B215" s="148"/>
      <c r="D215" s="149" t="s">
        <v>174</v>
      </c>
      <c r="E215" s="150" t="s">
        <v>1</v>
      </c>
      <c r="F215" s="151" t="s">
        <v>86</v>
      </c>
      <c r="H215" s="152">
        <v>1</v>
      </c>
      <c r="I215" s="153"/>
      <c r="L215" s="148"/>
      <c r="M215" s="154"/>
      <c r="T215" s="155"/>
      <c r="AT215" s="150" t="s">
        <v>174</v>
      </c>
      <c r="AU215" s="150" t="s">
        <v>88</v>
      </c>
      <c r="AV215" s="12" t="s">
        <v>88</v>
      </c>
      <c r="AW215" s="12" t="s">
        <v>34</v>
      </c>
      <c r="AX215" s="12" t="s">
        <v>78</v>
      </c>
      <c r="AY215" s="150" t="s">
        <v>165</v>
      </c>
    </row>
    <row r="216" spans="2:65" s="13" customFormat="1" ht="10.199999999999999">
      <c r="B216" s="156"/>
      <c r="D216" s="149" t="s">
        <v>174</v>
      </c>
      <c r="E216" s="157" t="s">
        <v>1</v>
      </c>
      <c r="F216" s="158" t="s">
        <v>176</v>
      </c>
      <c r="H216" s="159">
        <v>1</v>
      </c>
      <c r="I216" s="160"/>
      <c r="L216" s="156"/>
      <c r="M216" s="161"/>
      <c r="T216" s="162"/>
      <c r="AT216" s="157" t="s">
        <v>174</v>
      </c>
      <c r="AU216" s="157" t="s">
        <v>88</v>
      </c>
      <c r="AV216" s="13" t="s">
        <v>172</v>
      </c>
      <c r="AW216" s="13" t="s">
        <v>34</v>
      </c>
      <c r="AX216" s="13" t="s">
        <v>86</v>
      </c>
      <c r="AY216" s="157" t="s">
        <v>165</v>
      </c>
    </row>
    <row r="217" spans="2:65" s="1" customFormat="1" ht="24.15" customHeight="1">
      <c r="B217" s="32"/>
      <c r="C217" s="134" t="s">
        <v>245</v>
      </c>
      <c r="D217" s="134" t="s">
        <v>168</v>
      </c>
      <c r="E217" s="135" t="s">
        <v>246</v>
      </c>
      <c r="F217" s="136" t="s">
        <v>247</v>
      </c>
      <c r="G217" s="137" t="s">
        <v>248</v>
      </c>
      <c r="H217" s="138">
        <v>5.2880000000000003</v>
      </c>
      <c r="I217" s="139"/>
      <c r="J217" s="140">
        <f>ROUND(I217*H217,2)</f>
        <v>0</v>
      </c>
      <c r="K217" s="141"/>
      <c r="L217" s="32"/>
      <c r="M217" s="142" t="s">
        <v>1</v>
      </c>
      <c r="N217" s="143" t="s">
        <v>43</v>
      </c>
      <c r="P217" s="144">
        <f>O217*H217</f>
        <v>0</v>
      </c>
      <c r="Q217" s="144">
        <v>0</v>
      </c>
      <c r="R217" s="144">
        <f>Q217*H217</f>
        <v>0</v>
      </c>
      <c r="S217" s="144">
        <v>1</v>
      </c>
      <c r="T217" s="145">
        <f>S217*H217</f>
        <v>5.2880000000000003</v>
      </c>
      <c r="AR217" s="146" t="s">
        <v>172</v>
      </c>
      <c r="AT217" s="146" t="s">
        <v>168</v>
      </c>
      <c r="AU217" s="146" t="s">
        <v>88</v>
      </c>
      <c r="AY217" s="17" t="s">
        <v>165</v>
      </c>
      <c r="BE217" s="147">
        <f>IF(N217="základní",J217,0)</f>
        <v>0</v>
      </c>
      <c r="BF217" s="147">
        <f>IF(N217="snížená",J217,0)</f>
        <v>0</v>
      </c>
      <c r="BG217" s="147">
        <f>IF(N217="zákl. přenesená",J217,0)</f>
        <v>0</v>
      </c>
      <c r="BH217" s="147">
        <f>IF(N217="sníž. přenesená",J217,0)</f>
        <v>0</v>
      </c>
      <c r="BI217" s="147">
        <f>IF(N217="nulová",J217,0)</f>
        <v>0</v>
      </c>
      <c r="BJ217" s="17" t="s">
        <v>86</v>
      </c>
      <c r="BK217" s="147">
        <f>ROUND(I217*H217,2)</f>
        <v>0</v>
      </c>
      <c r="BL217" s="17" t="s">
        <v>172</v>
      </c>
      <c r="BM217" s="146" t="s">
        <v>249</v>
      </c>
    </row>
    <row r="218" spans="2:65" s="12" customFormat="1" ht="10.199999999999999">
      <c r="B218" s="148"/>
      <c r="D218" s="149" t="s">
        <v>174</v>
      </c>
      <c r="E218" s="150" t="s">
        <v>1</v>
      </c>
      <c r="F218" s="151" t="s">
        <v>250</v>
      </c>
      <c r="H218" s="152">
        <v>5.2880000000000003</v>
      </c>
      <c r="I218" s="153"/>
      <c r="L218" s="148"/>
      <c r="M218" s="154"/>
      <c r="T218" s="155"/>
      <c r="AT218" s="150" t="s">
        <v>174</v>
      </c>
      <c r="AU218" s="150" t="s">
        <v>88</v>
      </c>
      <c r="AV218" s="12" t="s">
        <v>88</v>
      </c>
      <c r="AW218" s="12" t="s">
        <v>34</v>
      </c>
      <c r="AX218" s="12" t="s">
        <v>78</v>
      </c>
      <c r="AY218" s="150" t="s">
        <v>165</v>
      </c>
    </row>
    <row r="219" spans="2:65" s="13" customFormat="1" ht="10.199999999999999">
      <c r="B219" s="156"/>
      <c r="D219" s="149" t="s">
        <v>174</v>
      </c>
      <c r="E219" s="157" t="s">
        <v>1</v>
      </c>
      <c r="F219" s="158" t="s">
        <v>176</v>
      </c>
      <c r="H219" s="159">
        <v>5.2880000000000003</v>
      </c>
      <c r="I219" s="160"/>
      <c r="L219" s="156"/>
      <c r="M219" s="161"/>
      <c r="T219" s="162"/>
      <c r="AT219" s="157" t="s">
        <v>174</v>
      </c>
      <c r="AU219" s="157" t="s">
        <v>88</v>
      </c>
      <c r="AV219" s="13" t="s">
        <v>172</v>
      </c>
      <c r="AW219" s="13" t="s">
        <v>34</v>
      </c>
      <c r="AX219" s="13" t="s">
        <v>86</v>
      </c>
      <c r="AY219" s="157" t="s">
        <v>165</v>
      </c>
    </row>
    <row r="220" spans="2:65" s="11" customFormat="1" ht="22.8" customHeight="1">
      <c r="B220" s="122"/>
      <c r="D220" s="123" t="s">
        <v>77</v>
      </c>
      <c r="E220" s="132" t="s">
        <v>251</v>
      </c>
      <c r="F220" s="132" t="s">
        <v>252</v>
      </c>
      <c r="I220" s="125"/>
      <c r="J220" s="133">
        <f>BK220</f>
        <v>0</v>
      </c>
      <c r="L220" s="122"/>
      <c r="M220" s="127"/>
      <c r="P220" s="128">
        <f>SUM(P221:P232)</f>
        <v>0</v>
      </c>
      <c r="R220" s="128">
        <f>SUM(R221:R232)</f>
        <v>0</v>
      </c>
      <c r="T220" s="129">
        <f>SUM(T221:T232)</f>
        <v>0</v>
      </c>
      <c r="AR220" s="123" t="s">
        <v>86</v>
      </c>
      <c r="AT220" s="130" t="s">
        <v>77</v>
      </c>
      <c r="AU220" s="130" t="s">
        <v>86</v>
      </c>
      <c r="AY220" s="123" t="s">
        <v>165</v>
      </c>
      <c r="BK220" s="131">
        <f>SUM(BK221:BK232)</f>
        <v>0</v>
      </c>
    </row>
    <row r="221" spans="2:65" s="1" customFormat="1" ht="33" customHeight="1">
      <c r="B221" s="32"/>
      <c r="C221" s="134" t="s">
        <v>253</v>
      </c>
      <c r="D221" s="134" t="s">
        <v>168</v>
      </c>
      <c r="E221" s="135" t="s">
        <v>254</v>
      </c>
      <c r="F221" s="136" t="s">
        <v>255</v>
      </c>
      <c r="G221" s="137" t="s">
        <v>179</v>
      </c>
      <c r="H221" s="138">
        <v>9.3290000000000006</v>
      </c>
      <c r="I221" s="139"/>
      <c r="J221" s="140">
        <f>ROUND(I221*H221,2)</f>
        <v>0</v>
      </c>
      <c r="K221" s="141"/>
      <c r="L221" s="32"/>
      <c r="M221" s="142" t="s">
        <v>1</v>
      </c>
      <c r="N221" s="143" t="s">
        <v>43</v>
      </c>
      <c r="P221" s="144">
        <f>O221*H221</f>
        <v>0</v>
      </c>
      <c r="Q221" s="144">
        <v>0</v>
      </c>
      <c r="R221" s="144">
        <f>Q221*H221</f>
        <v>0</v>
      </c>
      <c r="S221" s="144">
        <v>0</v>
      </c>
      <c r="T221" s="145">
        <f>S221*H221</f>
        <v>0</v>
      </c>
      <c r="AR221" s="146" t="s">
        <v>172</v>
      </c>
      <c r="AT221" s="146" t="s">
        <v>168</v>
      </c>
      <c r="AU221" s="146" t="s">
        <v>88</v>
      </c>
      <c r="AY221" s="17" t="s">
        <v>165</v>
      </c>
      <c r="BE221" s="147">
        <f>IF(N221="základní",J221,0)</f>
        <v>0</v>
      </c>
      <c r="BF221" s="147">
        <f>IF(N221="snížená",J221,0)</f>
        <v>0</v>
      </c>
      <c r="BG221" s="147">
        <f>IF(N221="zákl. přenesená",J221,0)</f>
        <v>0</v>
      </c>
      <c r="BH221" s="147">
        <f>IF(N221="sníž. přenesená",J221,0)</f>
        <v>0</v>
      </c>
      <c r="BI221" s="147">
        <f>IF(N221="nulová",J221,0)</f>
        <v>0</v>
      </c>
      <c r="BJ221" s="17" t="s">
        <v>86</v>
      </c>
      <c r="BK221" s="147">
        <f>ROUND(I221*H221,2)</f>
        <v>0</v>
      </c>
      <c r="BL221" s="17" t="s">
        <v>172</v>
      </c>
      <c r="BM221" s="146" t="s">
        <v>256</v>
      </c>
    </row>
    <row r="222" spans="2:65" s="1" customFormat="1" ht="21.75" customHeight="1">
      <c r="B222" s="32"/>
      <c r="C222" s="134" t="s">
        <v>257</v>
      </c>
      <c r="D222" s="134" t="s">
        <v>168</v>
      </c>
      <c r="E222" s="135" t="s">
        <v>258</v>
      </c>
      <c r="F222" s="136" t="s">
        <v>259</v>
      </c>
      <c r="G222" s="137" t="s">
        <v>179</v>
      </c>
      <c r="H222" s="138">
        <v>139.935</v>
      </c>
      <c r="I222" s="139"/>
      <c r="J222" s="140">
        <f>ROUND(I222*H222,2)</f>
        <v>0</v>
      </c>
      <c r="K222" s="141"/>
      <c r="L222" s="32"/>
      <c r="M222" s="142" t="s">
        <v>1</v>
      </c>
      <c r="N222" s="143" t="s">
        <v>43</v>
      </c>
      <c r="P222" s="144">
        <f>O222*H222</f>
        <v>0</v>
      </c>
      <c r="Q222" s="144">
        <v>0</v>
      </c>
      <c r="R222" s="144">
        <f>Q222*H222</f>
        <v>0</v>
      </c>
      <c r="S222" s="144">
        <v>0</v>
      </c>
      <c r="T222" s="145">
        <f>S222*H222</f>
        <v>0</v>
      </c>
      <c r="AR222" s="146" t="s">
        <v>172</v>
      </c>
      <c r="AT222" s="146" t="s">
        <v>168</v>
      </c>
      <c r="AU222" s="146" t="s">
        <v>88</v>
      </c>
      <c r="AY222" s="17" t="s">
        <v>165</v>
      </c>
      <c r="BE222" s="147">
        <f>IF(N222="základní",J222,0)</f>
        <v>0</v>
      </c>
      <c r="BF222" s="147">
        <f>IF(N222="snížená",J222,0)</f>
        <v>0</v>
      </c>
      <c r="BG222" s="147">
        <f>IF(N222="zákl. přenesená",J222,0)</f>
        <v>0</v>
      </c>
      <c r="BH222" s="147">
        <f>IF(N222="sníž. přenesená",J222,0)</f>
        <v>0</v>
      </c>
      <c r="BI222" s="147">
        <f>IF(N222="nulová",J222,0)</f>
        <v>0</v>
      </c>
      <c r="BJ222" s="17" t="s">
        <v>86</v>
      </c>
      <c r="BK222" s="147">
        <f>ROUND(I222*H222,2)</f>
        <v>0</v>
      </c>
      <c r="BL222" s="17" t="s">
        <v>172</v>
      </c>
      <c r="BM222" s="146" t="s">
        <v>260</v>
      </c>
    </row>
    <row r="223" spans="2:65" s="12" customFormat="1" ht="10.199999999999999">
      <c r="B223" s="148"/>
      <c r="D223" s="149" t="s">
        <v>174</v>
      </c>
      <c r="E223" s="150" t="s">
        <v>1</v>
      </c>
      <c r="F223" s="151" t="s">
        <v>261</v>
      </c>
      <c r="H223" s="152">
        <v>139.935</v>
      </c>
      <c r="I223" s="153"/>
      <c r="L223" s="148"/>
      <c r="M223" s="154"/>
      <c r="T223" s="155"/>
      <c r="AT223" s="150" t="s">
        <v>174</v>
      </c>
      <c r="AU223" s="150" t="s">
        <v>88</v>
      </c>
      <c r="AV223" s="12" t="s">
        <v>88</v>
      </c>
      <c r="AW223" s="12" t="s">
        <v>34</v>
      </c>
      <c r="AX223" s="12" t="s">
        <v>86</v>
      </c>
      <c r="AY223" s="150" t="s">
        <v>165</v>
      </c>
    </row>
    <row r="224" spans="2:65" s="1" customFormat="1" ht="24.15" customHeight="1">
      <c r="B224" s="32"/>
      <c r="C224" s="134" t="s">
        <v>262</v>
      </c>
      <c r="D224" s="134" t="s">
        <v>168</v>
      </c>
      <c r="E224" s="135" t="s">
        <v>263</v>
      </c>
      <c r="F224" s="136" t="s">
        <v>264</v>
      </c>
      <c r="G224" s="137" t="s">
        <v>179</v>
      </c>
      <c r="H224" s="138">
        <v>38.634999999999998</v>
      </c>
      <c r="I224" s="139"/>
      <c r="J224" s="140">
        <f>ROUND(I224*H224,2)</f>
        <v>0</v>
      </c>
      <c r="K224" s="141"/>
      <c r="L224" s="32"/>
      <c r="M224" s="142" t="s">
        <v>1</v>
      </c>
      <c r="N224" s="143" t="s">
        <v>43</v>
      </c>
      <c r="P224" s="144">
        <f>O224*H224</f>
        <v>0</v>
      </c>
      <c r="Q224" s="144">
        <v>0</v>
      </c>
      <c r="R224" s="144">
        <f>Q224*H224</f>
        <v>0</v>
      </c>
      <c r="S224" s="144">
        <v>0</v>
      </c>
      <c r="T224" s="145">
        <f>S224*H224</f>
        <v>0</v>
      </c>
      <c r="AR224" s="146" t="s">
        <v>172</v>
      </c>
      <c r="AT224" s="146" t="s">
        <v>168</v>
      </c>
      <c r="AU224" s="146" t="s">
        <v>88</v>
      </c>
      <c r="AY224" s="17" t="s">
        <v>165</v>
      </c>
      <c r="BE224" s="147">
        <f>IF(N224="základní",J224,0)</f>
        <v>0</v>
      </c>
      <c r="BF224" s="147">
        <f>IF(N224="snížená",J224,0)</f>
        <v>0</v>
      </c>
      <c r="BG224" s="147">
        <f>IF(N224="zákl. přenesená",J224,0)</f>
        <v>0</v>
      </c>
      <c r="BH224" s="147">
        <f>IF(N224="sníž. přenesená",J224,0)</f>
        <v>0</v>
      </c>
      <c r="BI224" s="147">
        <f>IF(N224="nulová",J224,0)</f>
        <v>0</v>
      </c>
      <c r="BJ224" s="17" t="s">
        <v>86</v>
      </c>
      <c r="BK224" s="147">
        <f>ROUND(I224*H224,2)</f>
        <v>0</v>
      </c>
      <c r="BL224" s="17" t="s">
        <v>172</v>
      </c>
      <c r="BM224" s="146" t="s">
        <v>265</v>
      </c>
    </row>
    <row r="225" spans="2:65" s="1" customFormat="1" ht="21.75" customHeight="1">
      <c r="B225" s="32"/>
      <c r="C225" s="134" t="s">
        <v>266</v>
      </c>
      <c r="D225" s="134" t="s">
        <v>168</v>
      </c>
      <c r="E225" s="135" t="s">
        <v>267</v>
      </c>
      <c r="F225" s="136" t="s">
        <v>268</v>
      </c>
      <c r="G225" s="137" t="s">
        <v>207</v>
      </c>
      <c r="H225" s="138">
        <v>19</v>
      </c>
      <c r="I225" s="139"/>
      <c r="J225" s="140">
        <f>ROUND(I225*H225,2)</f>
        <v>0</v>
      </c>
      <c r="K225" s="141"/>
      <c r="L225" s="32"/>
      <c r="M225" s="142" t="s">
        <v>1</v>
      </c>
      <c r="N225" s="143" t="s">
        <v>43</v>
      </c>
      <c r="P225" s="144">
        <f>O225*H225</f>
        <v>0</v>
      </c>
      <c r="Q225" s="144">
        <v>0</v>
      </c>
      <c r="R225" s="144">
        <f>Q225*H225</f>
        <v>0</v>
      </c>
      <c r="S225" s="144">
        <v>0</v>
      </c>
      <c r="T225" s="145">
        <f>S225*H225</f>
        <v>0</v>
      </c>
      <c r="AR225" s="146" t="s">
        <v>172</v>
      </c>
      <c r="AT225" s="146" t="s">
        <v>168</v>
      </c>
      <c r="AU225" s="146" t="s">
        <v>88</v>
      </c>
      <c r="AY225" s="17" t="s">
        <v>165</v>
      </c>
      <c r="BE225" s="147">
        <f>IF(N225="základní",J225,0)</f>
        <v>0</v>
      </c>
      <c r="BF225" s="147">
        <f>IF(N225="snížená",J225,0)</f>
        <v>0</v>
      </c>
      <c r="BG225" s="147">
        <f>IF(N225="zákl. přenesená",J225,0)</f>
        <v>0</v>
      </c>
      <c r="BH225" s="147">
        <f>IF(N225="sníž. přenesená",J225,0)</f>
        <v>0</v>
      </c>
      <c r="BI225" s="147">
        <f>IF(N225="nulová",J225,0)</f>
        <v>0</v>
      </c>
      <c r="BJ225" s="17" t="s">
        <v>86</v>
      </c>
      <c r="BK225" s="147">
        <f>ROUND(I225*H225,2)</f>
        <v>0</v>
      </c>
      <c r="BL225" s="17" t="s">
        <v>172</v>
      </c>
      <c r="BM225" s="146" t="s">
        <v>269</v>
      </c>
    </row>
    <row r="226" spans="2:65" s="12" customFormat="1" ht="10.199999999999999">
      <c r="B226" s="148"/>
      <c r="D226" s="149" t="s">
        <v>174</v>
      </c>
      <c r="E226" s="150" t="s">
        <v>1</v>
      </c>
      <c r="F226" s="151" t="s">
        <v>270</v>
      </c>
      <c r="H226" s="152">
        <v>19</v>
      </c>
      <c r="I226" s="153"/>
      <c r="L226" s="148"/>
      <c r="M226" s="154"/>
      <c r="T226" s="155"/>
      <c r="AT226" s="150" t="s">
        <v>174</v>
      </c>
      <c r="AU226" s="150" t="s">
        <v>88</v>
      </c>
      <c r="AV226" s="12" t="s">
        <v>88</v>
      </c>
      <c r="AW226" s="12" t="s">
        <v>34</v>
      </c>
      <c r="AX226" s="12" t="s">
        <v>86</v>
      </c>
      <c r="AY226" s="150" t="s">
        <v>165</v>
      </c>
    </row>
    <row r="227" spans="2:65" s="1" customFormat="1" ht="24.15" customHeight="1">
      <c r="B227" s="32"/>
      <c r="C227" s="134" t="s">
        <v>271</v>
      </c>
      <c r="D227" s="134" t="s">
        <v>168</v>
      </c>
      <c r="E227" s="135" t="s">
        <v>272</v>
      </c>
      <c r="F227" s="136" t="s">
        <v>273</v>
      </c>
      <c r="G227" s="137" t="s">
        <v>179</v>
      </c>
      <c r="H227" s="138">
        <v>26.047999999999998</v>
      </c>
      <c r="I227" s="139"/>
      <c r="J227" s="140">
        <f>ROUND(I227*H227,2)</f>
        <v>0</v>
      </c>
      <c r="K227" s="141"/>
      <c r="L227" s="32"/>
      <c r="M227" s="142" t="s">
        <v>1</v>
      </c>
      <c r="N227" s="143" t="s">
        <v>43</v>
      </c>
      <c r="P227" s="144">
        <f>O227*H227</f>
        <v>0</v>
      </c>
      <c r="Q227" s="144">
        <v>0</v>
      </c>
      <c r="R227" s="144">
        <f>Q227*H227</f>
        <v>0</v>
      </c>
      <c r="S227" s="144">
        <v>0</v>
      </c>
      <c r="T227" s="145">
        <f>S227*H227</f>
        <v>0</v>
      </c>
      <c r="AR227" s="146" t="s">
        <v>172</v>
      </c>
      <c r="AT227" s="146" t="s">
        <v>168</v>
      </c>
      <c r="AU227" s="146" t="s">
        <v>88</v>
      </c>
      <c r="AY227" s="17" t="s">
        <v>165</v>
      </c>
      <c r="BE227" s="147">
        <f>IF(N227="základní",J227,0)</f>
        <v>0</v>
      </c>
      <c r="BF227" s="147">
        <f>IF(N227="snížená",J227,0)</f>
        <v>0</v>
      </c>
      <c r="BG227" s="147">
        <f>IF(N227="zákl. přenesená",J227,0)</f>
        <v>0</v>
      </c>
      <c r="BH227" s="147">
        <f>IF(N227="sníž. přenesená",J227,0)</f>
        <v>0</v>
      </c>
      <c r="BI227" s="147">
        <f>IF(N227="nulová",J227,0)</f>
        <v>0</v>
      </c>
      <c r="BJ227" s="17" t="s">
        <v>86</v>
      </c>
      <c r="BK227" s="147">
        <f>ROUND(I227*H227,2)</f>
        <v>0</v>
      </c>
      <c r="BL227" s="17" t="s">
        <v>172</v>
      </c>
      <c r="BM227" s="146" t="s">
        <v>274</v>
      </c>
    </row>
    <row r="228" spans="2:65" s="1" customFormat="1" ht="33" customHeight="1">
      <c r="B228" s="32"/>
      <c r="C228" s="134" t="s">
        <v>275</v>
      </c>
      <c r="D228" s="134" t="s">
        <v>168</v>
      </c>
      <c r="E228" s="135" t="s">
        <v>276</v>
      </c>
      <c r="F228" s="136" t="s">
        <v>277</v>
      </c>
      <c r="G228" s="137" t="s">
        <v>179</v>
      </c>
      <c r="H228" s="138">
        <v>338.62400000000002</v>
      </c>
      <c r="I228" s="139"/>
      <c r="J228" s="140">
        <f>ROUND(I228*H228,2)</f>
        <v>0</v>
      </c>
      <c r="K228" s="141"/>
      <c r="L228" s="32"/>
      <c r="M228" s="142" t="s">
        <v>1</v>
      </c>
      <c r="N228" s="143" t="s">
        <v>43</v>
      </c>
      <c r="P228" s="144">
        <f>O228*H228</f>
        <v>0</v>
      </c>
      <c r="Q228" s="144">
        <v>0</v>
      </c>
      <c r="R228" s="144">
        <f>Q228*H228</f>
        <v>0</v>
      </c>
      <c r="S228" s="144">
        <v>0</v>
      </c>
      <c r="T228" s="145">
        <f>S228*H228</f>
        <v>0</v>
      </c>
      <c r="AR228" s="146" t="s">
        <v>172</v>
      </c>
      <c r="AT228" s="146" t="s">
        <v>168</v>
      </c>
      <c r="AU228" s="146" t="s">
        <v>88</v>
      </c>
      <c r="AY228" s="17" t="s">
        <v>165</v>
      </c>
      <c r="BE228" s="147">
        <f>IF(N228="základní",J228,0)</f>
        <v>0</v>
      </c>
      <c r="BF228" s="147">
        <f>IF(N228="snížená",J228,0)</f>
        <v>0</v>
      </c>
      <c r="BG228" s="147">
        <f>IF(N228="zákl. přenesená",J228,0)</f>
        <v>0</v>
      </c>
      <c r="BH228" s="147">
        <f>IF(N228="sníž. přenesená",J228,0)</f>
        <v>0</v>
      </c>
      <c r="BI228" s="147">
        <f>IF(N228="nulová",J228,0)</f>
        <v>0</v>
      </c>
      <c r="BJ228" s="17" t="s">
        <v>86</v>
      </c>
      <c r="BK228" s="147">
        <f>ROUND(I228*H228,2)</f>
        <v>0</v>
      </c>
      <c r="BL228" s="17" t="s">
        <v>172</v>
      </c>
      <c r="BM228" s="146" t="s">
        <v>278</v>
      </c>
    </row>
    <row r="229" spans="2:65" s="12" customFormat="1" ht="10.199999999999999">
      <c r="B229" s="148"/>
      <c r="D229" s="149" t="s">
        <v>174</v>
      </c>
      <c r="E229" s="150" t="s">
        <v>1</v>
      </c>
      <c r="F229" s="151" t="s">
        <v>279</v>
      </c>
      <c r="H229" s="152">
        <v>338.62400000000002</v>
      </c>
      <c r="I229" s="153"/>
      <c r="L229" s="148"/>
      <c r="M229" s="154"/>
      <c r="T229" s="155"/>
      <c r="AT229" s="150" t="s">
        <v>174</v>
      </c>
      <c r="AU229" s="150" t="s">
        <v>88</v>
      </c>
      <c r="AV229" s="12" t="s">
        <v>88</v>
      </c>
      <c r="AW229" s="12" t="s">
        <v>34</v>
      </c>
      <c r="AX229" s="12" t="s">
        <v>86</v>
      </c>
      <c r="AY229" s="150" t="s">
        <v>165</v>
      </c>
    </row>
    <row r="230" spans="2:65" s="1" customFormat="1" ht="49.05" customHeight="1">
      <c r="B230" s="32"/>
      <c r="C230" s="134" t="s">
        <v>280</v>
      </c>
      <c r="D230" s="134" t="s">
        <v>168</v>
      </c>
      <c r="E230" s="135" t="s">
        <v>281</v>
      </c>
      <c r="F230" s="136" t="s">
        <v>282</v>
      </c>
      <c r="G230" s="137" t="s">
        <v>179</v>
      </c>
      <c r="H230" s="138">
        <v>2.7080000000000002</v>
      </c>
      <c r="I230" s="139"/>
      <c r="J230" s="140">
        <f>ROUND(I230*H230,2)</f>
        <v>0</v>
      </c>
      <c r="K230" s="141"/>
      <c r="L230" s="32"/>
      <c r="M230" s="142" t="s">
        <v>1</v>
      </c>
      <c r="N230" s="143" t="s">
        <v>43</v>
      </c>
      <c r="P230" s="144">
        <f>O230*H230</f>
        <v>0</v>
      </c>
      <c r="Q230" s="144">
        <v>0</v>
      </c>
      <c r="R230" s="144">
        <f>Q230*H230</f>
        <v>0</v>
      </c>
      <c r="S230" s="144">
        <v>0</v>
      </c>
      <c r="T230" s="145">
        <f>S230*H230</f>
        <v>0</v>
      </c>
      <c r="AR230" s="146" t="s">
        <v>172</v>
      </c>
      <c r="AT230" s="146" t="s">
        <v>168</v>
      </c>
      <c r="AU230" s="146" t="s">
        <v>88</v>
      </c>
      <c r="AY230" s="17" t="s">
        <v>165</v>
      </c>
      <c r="BE230" s="147">
        <f>IF(N230="základní",J230,0)</f>
        <v>0</v>
      </c>
      <c r="BF230" s="147">
        <f>IF(N230="snížená",J230,0)</f>
        <v>0</v>
      </c>
      <c r="BG230" s="147">
        <f>IF(N230="zákl. přenesená",J230,0)</f>
        <v>0</v>
      </c>
      <c r="BH230" s="147">
        <f>IF(N230="sníž. přenesená",J230,0)</f>
        <v>0</v>
      </c>
      <c r="BI230" s="147">
        <f>IF(N230="nulová",J230,0)</f>
        <v>0</v>
      </c>
      <c r="BJ230" s="17" t="s">
        <v>86</v>
      </c>
      <c r="BK230" s="147">
        <f>ROUND(I230*H230,2)</f>
        <v>0</v>
      </c>
      <c r="BL230" s="17" t="s">
        <v>172</v>
      </c>
      <c r="BM230" s="146" t="s">
        <v>283</v>
      </c>
    </row>
    <row r="231" spans="2:65" s="1" customFormat="1" ht="33" customHeight="1">
      <c r="B231" s="32"/>
      <c r="C231" s="134" t="s">
        <v>284</v>
      </c>
      <c r="D231" s="134" t="s">
        <v>168</v>
      </c>
      <c r="E231" s="135" t="s">
        <v>285</v>
      </c>
      <c r="F231" s="136" t="s">
        <v>286</v>
      </c>
      <c r="G231" s="137" t="s">
        <v>179</v>
      </c>
      <c r="H231" s="138">
        <v>2.395</v>
      </c>
      <c r="I231" s="139"/>
      <c r="J231" s="140">
        <f>ROUND(I231*H231,2)</f>
        <v>0</v>
      </c>
      <c r="K231" s="141"/>
      <c r="L231" s="32"/>
      <c r="M231" s="142" t="s">
        <v>1</v>
      </c>
      <c r="N231" s="143" t="s">
        <v>43</v>
      </c>
      <c r="P231" s="144">
        <f>O231*H231</f>
        <v>0</v>
      </c>
      <c r="Q231" s="144">
        <v>0</v>
      </c>
      <c r="R231" s="144">
        <f>Q231*H231</f>
        <v>0</v>
      </c>
      <c r="S231" s="144">
        <v>0</v>
      </c>
      <c r="T231" s="145">
        <f>S231*H231</f>
        <v>0</v>
      </c>
      <c r="AR231" s="146" t="s">
        <v>172</v>
      </c>
      <c r="AT231" s="146" t="s">
        <v>168</v>
      </c>
      <c r="AU231" s="146" t="s">
        <v>88</v>
      </c>
      <c r="AY231" s="17" t="s">
        <v>165</v>
      </c>
      <c r="BE231" s="147">
        <f>IF(N231="základní",J231,0)</f>
        <v>0</v>
      </c>
      <c r="BF231" s="147">
        <f>IF(N231="snížená",J231,0)</f>
        <v>0</v>
      </c>
      <c r="BG231" s="147">
        <f>IF(N231="zákl. přenesená",J231,0)</f>
        <v>0</v>
      </c>
      <c r="BH231" s="147">
        <f>IF(N231="sníž. přenesená",J231,0)</f>
        <v>0</v>
      </c>
      <c r="BI231" s="147">
        <f>IF(N231="nulová",J231,0)</f>
        <v>0</v>
      </c>
      <c r="BJ231" s="17" t="s">
        <v>86</v>
      </c>
      <c r="BK231" s="147">
        <f>ROUND(I231*H231,2)</f>
        <v>0</v>
      </c>
      <c r="BL231" s="17" t="s">
        <v>172</v>
      </c>
      <c r="BM231" s="146" t="s">
        <v>287</v>
      </c>
    </row>
    <row r="232" spans="2:65" s="12" customFormat="1" ht="10.199999999999999">
      <c r="B232" s="148"/>
      <c r="D232" s="149" t="s">
        <v>174</v>
      </c>
      <c r="E232" s="150" t="s">
        <v>1</v>
      </c>
      <c r="F232" s="151" t="s">
        <v>288</v>
      </c>
      <c r="H232" s="152">
        <v>2.395</v>
      </c>
      <c r="I232" s="153"/>
      <c r="L232" s="148"/>
      <c r="M232" s="154"/>
      <c r="T232" s="155"/>
      <c r="AT232" s="150" t="s">
        <v>174</v>
      </c>
      <c r="AU232" s="150" t="s">
        <v>88</v>
      </c>
      <c r="AV232" s="12" t="s">
        <v>88</v>
      </c>
      <c r="AW232" s="12" t="s">
        <v>34</v>
      </c>
      <c r="AX232" s="12" t="s">
        <v>86</v>
      </c>
      <c r="AY232" s="150" t="s">
        <v>165</v>
      </c>
    </row>
    <row r="233" spans="2:65" s="11" customFormat="1" ht="22.8" customHeight="1">
      <c r="B233" s="122"/>
      <c r="D233" s="123" t="s">
        <v>77</v>
      </c>
      <c r="E233" s="132" t="s">
        <v>289</v>
      </c>
      <c r="F233" s="132" t="s">
        <v>290</v>
      </c>
      <c r="I233" s="125"/>
      <c r="J233" s="133">
        <f>BK233</f>
        <v>0</v>
      </c>
      <c r="L233" s="122"/>
      <c r="M233" s="127"/>
      <c r="P233" s="128">
        <f>P234</f>
        <v>0</v>
      </c>
      <c r="R233" s="128">
        <f>R234</f>
        <v>0</v>
      </c>
      <c r="T233" s="129">
        <f>T234</f>
        <v>0</v>
      </c>
      <c r="AR233" s="123" t="s">
        <v>86</v>
      </c>
      <c r="AT233" s="130" t="s">
        <v>77</v>
      </c>
      <c r="AU233" s="130" t="s">
        <v>86</v>
      </c>
      <c r="AY233" s="123" t="s">
        <v>165</v>
      </c>
      <c r="BK233" s="131">
        <f>BK234</f>
        <v>0</v>
      </c>
    </row>
    <row r="234" spans="2:65" s="1" customFormat="1" ht="24.15" customHeight="1">
      <c r="B234" s="32"/>
      <c r="C234" s="134" t="s">
        <v>7</v>
      </c>
      <c r="D234" s="134" t="s">
        <v>168</v>
      </c>
      <c r="E234" s="135" t="s">
        <v>291</v>
      </c>
      <c r="F234" s="136" t="s">
        <v>292</v>
      </c>
      <c r="G234" s="137" t="s">
        <v>179</v>
      </c>
      <c r="H234" s="138">
        <v>22.696999999999999</v>
      </c>
      <c r="I234" s="139"/>
      <c r="J234" s="140">
        <f>ROUND(I234*H234,2)</f>
        <v>0</v>
      </c>
      <c r="K234" s="141"/>
      <c r="L234" s="32"/>
      <c r="M234" s="142" t="s">
        <v>1</v>
      </c>
      <c r="N234" s="143" t="s">
        <v>43</v>
      </c>
      <c r="P234" s="144">
        <f>O234*H234</f>
        <v>0</v>
      </c>
      <c r="Q234" s="144">
        <v>0</v>
      </c>
      <c r="R234" s="144">
        <f>Q234*H234</f>
        <v>0</v>
      </c>
      <c r="S234" s="144">
        <v>0</v>
      </c>
      <c r="T234" s="145">
        <f>S234*H234</f>
        <v>0</v>
      </c>
      <c r="AR234" s="146" t="s">
        <v>172</v>
      </c>
      <c r="AT234" s="146" t="s">
        <v>168</v>
      </c>
      <c r="AU234" s="146" t="s">
        <v>88</v>
      </c>
      <c r="AY234" s="17" t="s">
        <v>165</v>
      </c>
      <c r="BE234" s="147">
        <f>IF(N234="základní",J234,0)</f>
        <v>0</v>
      </c>
      <c r="BF234" s="147">
        <f>IF(N234="snížená",J234,0)</f>
        <v>0</v>
      </c>
      <c r="BG234" s="147">
        <f>IF(N234="zákl. přenesená",J234,0)</f>
        <v>0</v>
      </c>
      <c r="BH234" s="147">
        <f>IF(N234="sníž. přenesená",J234,0)</f>
        <v>0</v>
      </c>
      <c r="BI234" s="147">
        <f>IF(N234="nulová",J234,0)</f>
        <v>0</v>
      </c>
      <c r="BJ234" s="17" t="s">
        <v>86</v>
      </c>
      <c r="BK234" s="147">
        <f>ROUND(I234*H234,2)</f>
        <v>0</v>
      </c>
      <c r="BL234" s="17" t="s">
        <v>172</v>
      </c>
      <c r="BM234" s="146" t="s">
        <v>293</v>
      </c>
    </row>
    <row r="235" spans="2:65" s="11" customFormat="1" ht="25.95" customHeight="1">
      <c r="B235" s="122"/>
      <c r="D235" s="123" t="s">
        <v>77</v>
      </c>
      <c r="E235" s="124" t="s">
        <v>294</v>
      </c>
      <c r="F235" s="124" t="s">
        <v>295</v>
      </c>
      <c r="I235" s="125"/>
      <c r="J235" s="126">
        <f>BK235</f>
        <v>0</v>
      </c>
      <c r="L235" s="122"/>
      <c r="M235" s="127"/>
      <c r="P235" s="128">
        <f>P236+P279+P282+P301+P342+P405+P469+P553</f>
        <v>0</v>
      </c>
      <c r="R235" s="128">
        <f>R236+R279+R282+R301+R342+R405+R469+R553</f>
        <v>16.52644265</v>
      </c>
      <c r="T235" s="129">
        <f>T236+T279+T282+T301+T342+T405+T469+T553</f>
        <v>4.0404999999999998</v>
      </c>
      <c r="AR235" s="123" t="s">
        <v>88</v>
      </c>
      <c r="AT235" s="130" t="s">
        <v>77</v>
      </c>
      <c r="AU235" s="130" t="s">
        <v>78</v>
      </c>
      <c r="AY235" s="123" t="s">
        <v>165</v>
      </c>
      <c r="BK235" s="131">
        <f>BK236+BK279+BK282+BK301+BK342+BK405+BK469+BK553</f>
        <v>0</v>
      </c>
    </row>
    <row r="236" spans="2:65" s="11" customFormat="1" ht="22.8" customHeight="1">
      <c r="B236" s="122"/>
      <c r="D236" s="123" t="s">
        <v>77</v>
      </c>
      <c r="E236" s="132" t="s">
        <v>296</v>
      </c>
      <c r="F236" s="132" t="s">
        <v>297</v>
      </c>
      <c r="I236" s="125"/>
      <c r="J236" s="133">
        <f>BK236</f>
        <v>0</v>
      </c>
      <c r="L236" s="122"/>
      <c r="M236" s="127"/>
      <c r="P236" s="128">
        <f>SUM(P237:P278)</f>
        <v>0</v>
      </c>
      <c r="R236" s="128">
        <f>SUM(R237:R278)</f>
        <v>2.3945853600000002</v>
      </c>
      <c r="T236" s="129">
        <f>SUM(T237:T278)</f>
        <v>3.3975</v>
      </c>
      <c r="AR236" s="123" t="s">
        <v>88</v>
      </c>
      <c r="AT236" s="130" t="s">
        <v>77</v>
      </c>
      <c r="AU236" s="130" t="s">
        <v>86</v>
      </c>
      <c r="AY236" s="123" t="s">
        <v>165</v>
      </c>
      <c r="BK236" s="131">
        <f>SUM(BK237:BK278)</f>
        <v>0</v>
      </c>
    </row>
    <row r="237" spans="2:65" s="1" customFormat="1" ht="24.15" customHeight="1">
      <c r="B237" s="32"/>
      <c r="C237" s="134" t="s">
        <v>298</v>
      </c>
      <c r="D237" s="134" t="s">
        <v>168</v>
      </c>
      <c r="E237" s="135" t="s">
        <v>299</v>
      </c>
      <c r="F237" s="136" t="s">
        <v>300</v>
      </c>
      <c r="G237" s="137" t="s">
        <v>193</v>
      </c>
      <c r="H237" s="138">
        <v>438.27199999999999</v>
      </c>
      <c r="I237" s="139"/>
      <c r="J237" s="140">
        <f>ROUND(I237*H237,2)</f>
        <v>0</v>
      </c>
      <c r="K237" s="141"/>
      <c r="L237" s="32"/>
      <c r="M237" s="142" t="s">
        <v>1</v>
      </c>
      <c r="N237" s="143" t="s">
        <v>43</v>
      </c>
      <c r="P237" s="144">
        <f>O237*H237</f>
        <v>0</v>
      </c>
      <c r="Q237" s="144">
        <v>2.9999999999999997E-4</v>
      </c>
      <c r="R237" s="144">
        <f>Q237*H237</f>
        <v>0.13148159999999998</v>
      </c>
      <c r="S237" s="144">
        <v>0</v>
      </c>
      <c r="T237" s="145">
        <f>S237*H237</f>
        <v>0</v>
      </c>
      <c r="AR237" s="146" t="s">
        <v>301</v>
      </c>
      <c r="AT237" s="146" t="s">
        <v>168</v>
      </c>
      <c r="AU237" s="146" t="s">
        <v>88</v>
      </c>
      <c r="AY237" s="17" t="s">
        <v>165</v>
      </c>
      <c r="BE237" s="147">
        <f>IF(N237="základní",J237,0)</f>
        <v>0</v>
      </c>
      <c r="BF237" s="147">
        <f>IF(N237="snížená",J237,0)</f>
        <v>0</v>
      </c>
      <c r="BG237" s="147">
        <f>IF(N237="zákl. přenesená",J237,0)</f>
        <v>0</v>
      </c>
      <c r="BH237" s="147">
        <f>IF(N237="sníž. přenesená",J237,0)</f>
        <v>0</v>
      </c>
      <c r="BI237" s="147">
        <f>IF(N237="nulová",J237,0)</f>
        <v>0</v>
      </c>
      <c r="BJ237" s="17" t="s">
        <v>86</v>
      </c>
      <c r="BK237" s="147">
        <f>ROUND(I237*H237,2)</f>
        <v>0</v>
      </c>
      <c r="BL237" s="17" t="s">
        <v>301</v>
      </c>
      <c r="BM237" s="146" t="s">
        <v>302</v>
      </c>
    </row>
    <row r="238" spans="2:65" s="12" customFormat="1" ht="10.199999999999999">
      <c r="B238" s="148"/>
      <c r="D238" s="149" t="s">
        <v>174</v>
      </c>
      <c r="E238" s="150" t="s">
        <v>1</v>
      </c>
      <c r="F238" s="151" t="s">
        <v>303</v>
      </c>
      <c r="H238" s="152">
        <v>219.136</v>
      </c>
      <c r="I238" s="153"/>
      <c r="L238" s="148"/>
      <c r="M238" s="154"/>
      <c r="T238" s="155"/>
      <c r="AT238" s="150" t="s">
        <v>174</v>
      </c>
      <c r="AU238" s="150" t="s">
        <v>88</v>
      </c>
      <c r="AV238" s="12" t="s">
        <v>88</v>
      </c>
      <c r="AW238" s="12" t="s">
        <v>34</v>
      </c>
      <c r="AX238" s="12" t="s">
        <v>78</v>
      </c>
      <c r="AY238" s="150" t="s">
        <v>165</v>
      </c>
    </row>
    <row r="239" spans="2:65" s="15" customFormat="1" ht="10.199999999999999">
      <c r="B239" s="169"/>
      <c r="D239" s="149" t="s">
        <v>174</v>
      </c>
      <c r="E239" s="170" t="s">
        <v>121</v>
      </c>
      <c r="F239" s="171" t="s">
        <v>184</v>
      </c>
      <c r="H239" s="172">
        <v>219.136</v>
      </c>
      <c r="I239" s="173"/>
      <c r="L239" s="169"/>
      <c r="M239" s="174"/>
      <c r="T239" s="175"/>
      <c r="AT239" s="170" t="s">
        <v>174</v>
      </c>
      <c r="AU239" s="170" t="s">
        <v>88</v>
      </c>
      <c r="AV239" s="15" t="s">
        <v>166</v>
      </c>
      <c r="AW239" s="15" t="s">
        <v>34</v>
      </c>
      <c r="AX239" s="15" t="s">
        <v>78</v>
      </c>
      <c r="AY239" s="170" t="s">
        <v>165</v>
      </c>
    </row>
    <row r="240" spans="2:65" s="12" customFormat="1" ht="10.199999999999999">
      <c r="B240" s="148"/>
      <c r="D240" s="149" t="s">
        <v>174</v>
      </c>
      <c r="E240" s="150" t="s">
        <v>1</v>
      </c>
      <c r="F240" s="151" t="s">
        <v>121</v>
      </c>
      <c r="H240" s="152">
        <v>219.136</v>
      </c>
      <c r="I240" s="153"/>
      <c r="L240" s="148"/>
      <c r="M240" s="154"/>
      <c r="T240" s="155"/>
      <c r="AT240" s="150" t="s">
        <v>174</v>
      </c>
      <c r="AU240" s="150" t="s">
        <v>88</v>
      </c>
      <c r="AV240" s="12" t="s">
        <v>88</v>
      </c>
      <c r="AW240" s="12" t="s">
        <v>34</v>
      </c>
      <c r="AX240" s="12" t="s">
        <v>78</v>
      </c>
      <c r="AY240" s="150" t="s">
        <v>165</v>
      </c>
    </row>
    <row r="241" spans="2:65" s="15" customFormat="1" ht="10.199999999999999">
      <c r="B241" s="169"/>
      <c r="D241" s="149" t="s">
        <v>174</v>
      </c>
      <c r="E241" s="170" t="s">
        <v>1</v>
      </c>
      <c r="F241" s="171" t="s">
        <v>184</v>
      </c>
      <c r="H241" s="172">
        <v>219.136</v>
      </c>
      <c r="I241" s="173"/>
      <c r="L241" s="169"/>
      <c r="M241" s="174"/>
      <c r="T241" s="175"/>
      <c r="AT241" s="170" t="s">
        <v>174</v>
      </c>
      <c r="AU241" s="170" t="s">
        <v>88</v>
      </c>
      <c r="AV241" s="15" t="s">
        <v>166</v>
      </c>
      <c r="AW241" s="15" t="s">
        <v>34</v>
      </c>
      <c r="AX241" s="15" t="s">
        <v>78</v>
      </c>
      <c r="AY241" s="170" t="s">
        <v>165</v>
      </c>
    </row>
    <row r="242" spans="2:65" s="13" customFormat="1" ht="10.199999999999999">
      <c r="B242" s="156"/>
      <c r="D242" s="149" t="s">
        <v>174</v>
      </c>
      <c r="E242" s="157" t="s">
        <v>1</v>
      </c>
      <c r="F242" s="158" t="s">
        <v>176</v>
      </c>
      <c r="H242" s="159">
        <v>438.27199999999999</v>
      </c>
      <c r="I242" s="160"/>
      <c r="L242" s="156"/>
      <c r="M242" s="161"/>
      <c r="T242" s="162"/>
      <c r="AT242" s="157" t="s">
        <v>174</v>
      </c>
      <c r="AU242" s="157" t="s">
        <v>88</v>
      </c>
      <c r="AV242" s="13" t="s">
        <v>172</v>
      </c>
      <c r="AW242" s="13" t="s">
        <v>34</v>
      </c>
      <c r="AX242" s="13" t="s">
        <v>86</v>
      </c>
      <c r="AY242" s="157" t="s">
        <v>165</v>
      </c>
    </row>
    <row r="243" spans="2:65" s="1" customFormat="1" ht="10.199999999999999">
      <c r="B243" s="32"/>
      <c r="D243" s="149" t="s">
        <v>218</v>
      </c>
      <c r="F243" s="187" t="s">
        <v>304</v>
      </c>
      <c r="L243" s="32"/>
      <c r="M243" s="188"/>
      <c r="T243" s="56"/>
      <c r="AU243" s="17" t="s">
        <v>88</v>
      </c>
    </row>
    <row r="244" spans="2:65" s="1" customFormat="1" ht="10.199999999999999">
      <c r="B244" s="32"/>
      <c r="D244" s="149" t="s">
        <v>218</v>
      </c>
      <c r="F244" s="189" t="s">
        <v>303</v>
      </c>
      <c r="H244" s="190">
        <v>219.136</v>
      </c>
      <c r="L244" s="32"/>
      <c r="M244" s="188"/>
      <c r="T244" s="56"/>
      <c r="AU244" s="17" t="s">
        <v>88</v>
      </c>
    </row>
    <row r="245" spans="2:65" s="1" customFormat="1" ht="10.199999999999999">
      <c r="B245" s="32"/>
      <c r="D245" s="149" t="s">
        <v>218</v>
      </c>
      <c r="F245" s="189" t="s">
        <v>184</v>
      </c>
      <c r="H245" s="190">
        <v>219.136</v>
      </c>
      <c r="L245" s="32"/>
      <c r="M245" s="188"/>
      <c r="T245" s="56"/>
      <c r="AU245" s="17" t="s">
        <v>88</v>
      </c>
    </row>
    <row r="246" spans="2:65" s="1" customFormat="1" ht="24.15" customHeight="1">
      <c r="B246" s="32"/>
      <c r="C246" s="176" t="s">
        <v>305</v>
      </c>
      <c r="D246" s="176" t="s">
        <v>185</v>
      </c>
      <c r="E246" s="177" t="s">
        <v>306</v>
      </c>
      <c r="F246" s="178" t="s">
        <v>307</v>
      </c>
      <c r="G246" s="179" t="s">
        <v>193</v>
      </c>
      <c r="H246" s="180">
        <v>230.09299999999999</v>
      </c>
      <c r="I246" s="181"/>
      <c r="J246" s="182">
        <f>ROUND(I246*H246,2)</f>
        <v>0</v>
      </c>
      <c r="K246" s="183"/>
      <c r="L246" s="184"/>
      <c r="M246" s="185" t="s">
        <v>1</v>
      </c>
      <c r="N246" s="186" t="s">
        <v>43</v>
      </c>
      <c r="P246" s="144">
        <f>O246*H246</f>
        <v>0</v>
      </c>
      <c r="Q246" s="144">
        <v>5.4000000000000003E-3</v>
      </c>
      <c r="R246" s="144">
        <f>Q246*H246</f>
        <v>1.2425022000000001</v>
      </c>
      <c r="S246" s="144">
        <v>0</v>
      </c>
      <c r="T246" s="145">
        <f>S246*H246</f>
        <v>0</v>
      </c>
      <c r="AR246" s="146" t="s">
        <v>308</v>
      </c>
      <c r="AT246" s="146" t="s">
        <v>185</v>
      </c>
      <c r="AU246" s="146" t="s">
        <v>88</v>
      </c>
      <c r="AY246" s="17" t="s">
        <v>165</v>
      </c>
      <c r="BE246" s="147">
        <f>IF(N246="základní",J246,0)</f>
        <v>0</v>
      </c>
      <c r="BF246" s="147">
        <f>IF(N246="snížená",J246,0)</f>
        <v>0</v>
      </c>
      <c r="BG246" s="147">
        <f>IF(N246="zákl. přenesená",J246,0)</f>
        <v>0</v>
      </c>
      <c r="BH246" s="147">
        <f>IF(N246="sníž. přenesená",J246,0)</f>
        <v>0</v>
      </c>
      <c r="BI246" s="147">
        <f>IF(N246="nulová",J246,0)</f>
        <v>0</v>
      </c>
      <c r="BJ246" s="17" t="s">
        <v>86</v>
      </c>
      <c r="BK246" s="147">
        <f>ROUND(I246*H246,2)</f>
        <v>0</v>
      </c>
      <c r="BL246" s="17" t="s">
        <v>301</v>
      </c>
      <c r="BM246" s="146" t="s">
        <v>309</v>
      </c>
    </row>
    <row r="247" spans="2:65" s="12" customFormat="1" ht="10.199999999999999">
      <c r="B247" s="148"/>
      <c r="D247" s="149" t="s">
        <v>174</v>
      </c>
      <c r="E247" s="150" t="s">
        <v>1</v>
      </c>
      <c r="F247" s="151" t="s">
        <v>310</v>
      </c>
      <c r="H247" s="152">
        <v>230.09299999999999</v>
      </c>
      <c r="I247" s="153"/>
      <c r="L247" s="148"/>
      <c r="M247" s="154"/>
      <c r="T247" s="155"/>
      <c r="AT247" s="150" t="s">
        <v>174</v>
      </c>
      <c r="AU247" s="150" t="s">
        <v>88</v>
      </c>
      <c r="AV247" s="12" t="s">
        <v>88</v>
      </c>
      <c r="AW247" s="12" t="s">
        <v>34</v>
      </c>
      <c r="AX247" s="12" t="s">
        <v>86</v>
      </c>
      <c r="AY247" s="150" t="s">
        <v>165</v>
      </c>
    </row>
    <row r="248" spans="2:65" s="1" customFormat="1" ht="24.15" customHeight="1">
      <c r="B248" s="32"/>
      <c r="C248" s="176" t="s">
        <v>311</v>
      </c>
      <c r="D248" s="176" t="s">
        <v>185</v>
      </c>
      <c r="E248" s="177" t="s">
        <v>312</v>
      </c>
      <c r="F248" s="178" t="s">
        <v>313</v>
      </c>
      <c r="G248" s="179" t="s">
        <v>193</v>
      </c>
      <c r="H248" s="180">
        <v>230.09299999999999</v>
      </c>
      <c r="I248" s="181"/>
      <c r="J248" s="182">
        <f>ROUND(I248*H248,2)</f>
        <v>0</v>
      </c>
      <c r="K248" s="183"/>
      <c r="L248" s="184"/>
      <c r="M248" s="185" t="s">
        <v>1</v>
      </c>
      <c r="N248" s="186" t="s">
        <v>43</v>
      </c>
      <c r="P248" s="144">
        <f>O248*H248</f>
        <v>0</v>
      </c>
      <c r="Q248" s="144">
        <v>3.5999999999999999E-3</v>
      </c>
      <c r="R248" s="144">
        <f>Q248*H248</f>
        <v>0.82833479999999993</v>
      </c>
      <c r="S248" s="144">
        <v>0</v>
      </c>
      <c r="T248" s="145">
        <f>S248*H248</f>
        <v>0</v>
      </c>
      <c r="AR248" s="146" t="s">
        <v>308</v>
      </c>
      <c r="AT248" s="146" t="s">
        <v>185</v>
      </c>
      <c r="AU248" s="146" t="s">
        <v>88</v>
      </c>
      <c r="AY248" s="17" t="s">
        <v>165</v>
      </c>
      <c r="BE248" s="147">
        <f>IF(N248="základní",J248,0)</f>
        <v>0</v>
      </c>
      <c r="BF248" s="147">
        <f>IF(N248="snížená",J248,0)</f>
        <v>0</v>
      </c>
      <c r="BG248" s="147">
        <f>IF(N248="zákl. přenesená",J248,0)</f>
        <v>0</v>
      </c>
      <c r="BH248" s="147">
        <f>IF(N248="sníž. přenesená",J248,0)</f>
        <v>0</v>
      </c>
      <c r="BI248" s="147">
        <f>IF(N248="nulová",J248,0)</f>
        <v>0</v>
      </c>
      <c r="BJ248" s="17" t="s">
        <v>86</v>
      </c>
      <c r="BK248" s="147">
        <f>ROUND(I248*H248,2)</f>
        <v>0</v>
      </c>
      <c r="BL248" s="17" t="s">
        <v>301</v>
      </c>
      <c r="BM248" s="146" t="s">
        <v>314</v>
      </c>
    </row>
    <row r="249" spans="2:65" s="12" customFormat="1" ht="10.199999999999999">
      <c r="B249" s="148"/>
      <c r="D249" s="149" t="s">
        <v>174</v>
      </c>
      <c r="E249" s="150" t="s">
        <v>1</v>
      </c>
      <c r="F249" s="151" t="s">
        <v>310</v>
      </c>
      <c r="H249" s="152">
        <v>230.09299999999999</v>
      </c>
      <c r="I249" s="153"/>
      <c r="L249" s="148"/>
      <c r="M249" s="154"/>
      <c r="T249" s="155"/>
      <c r="AT249" s="150" t="s">
        <v>174</v>
      </c>
      <c r="AU249" s="150" t="s">
        <v>88</v>
      </c>
      <c r="AV249" s="12" t="s">
        <v>88</v>
      </c>
      <c r="AW249" s="12" t="s">
        <v>34</v>
      </c>
      <c r="AX249" s="12" t="s">
        <v>86</v>
      </c>
      <c r="AY249" s="150" t="s">
        <v>165</v>
      </c>
    </row>
    <row r="250" spans="2:65" s="1" customFormat="1" ht="24.15" customHeight="1">
      <c r="B250" s="32"/>
      <c r="C250" s="134" t="s">
        <v>315</v>
      </c>
      <c r="D250" s="134" t="s">
        <v>168</v>
      </c>
      <c r="E250" s="135" t="s">
        <v>316</v>
      </c>
      <c r="F250" s="136" t="s">
        <v>317</v>
      </c>
      <c r="G250" s="137" t="s">
        <v>193</v>
      </c>
      <c r="H250" s="138">
        <v>225.5</v>
      </c>
      <c r="I250" s="139"/>
      <c r="J250" s="140">
        <f>ROUND(I250*H250,2)</f>
        <v>0</v>
      </c>
      <c r="K250" s="141"/>
      <c r="L250" s="32"/>
      <c r="M250" s="142" t="s">
        <v>1</v>
      </c>
      <c r="N250" s="143" t="s">
        <v>43</v>
      </c>
      <c r="P250" s="144">
        <f>O250*H250</f>
        <v>0</v>
      </c>
      <c r="Q250" s="144">
        <v>0</v>
      </c>
      <c r="R250" s="144">
        <f>Q250*H250</f>
        <v>0</v>
      </c>
      <c r="S250" s="144">
        <v>1.4999999999999999E-2</v>
      </c>
      <c r="T250" s="145">
        <f>S250*H250</f>
        <v>3.3824999999999998</v>
      </c>
      <c r="AR250" s="146" t="s">
        <v>301</v>
      </c>
      <c r="AT250" s="146" t="s">
        <v>168</v>
      </c>
      <c r="AU250" s="146" t="s">
        <v>88</v>
      </c>
      <c r="AY250" s="17" t="s">
        <v>165</v>
      </c>
      <c r="BE250" s="147">
        <f>IF(N250="základní",J250,0)</f>
        <v>0</v>
      </c>
      <c r="BF250" s="147">
        <f>IF(N250="snížená",J250,0)</f>
        <v>0</v>
      </c>
      <c r="BG250" s="147">
        <f>IF(N250="zákl. přenesená",J250,0)</f>
        <v>0</v>
      </c>
      <c r="BH250" s="147">
        <f>IF(N250="sníž. přenesená",J250,0)</f>
        <v>0</v>
      </c>
      <c r="BI250" s="147">
        <f>IF(N250="nulová",J250,0)</f>
        <v>0</v>
      </c>
      <c r="BJ250" s="17" t="s">
        <v>86</v>
      </c>
      <c r="BK250" s="147">
        <f>ROUND(I250*H250,2)</f>
        <v>0</v>
      </c>
      <c r="BL250" s="17" t="s">
        <v>301</v>
      </c>
      <c r="BM250" s="146" t="s">
        <v>318</v>
      </c>
    </row>
    <row r="251" spans="2:65" s="12" customFormat="1" ht="10.199999999999999">
      <c r="B251" s="148"/>
      <c r="D251" s="149" t="s">
        <v>174</v>
      </c>
      <c r="E251" s="150" t="s">
        <v>1</v>
      </c>
      <c r="F251" s="151" t="s">
        <v>236</v>
      </c>
      <c r="H251" s="152">
        <v>225.5</v>
      </c>
      <c r="I251" s="153"/>
      <c r="L251" s="148"/>
      <c r="M251" s="154"/>
      <c r="T251" s="155"/>
      <c r="AT251" s="150" t="s">
        <v>174</v>
      </c>
      <c r="AU251" s="150" t="s">
        <v>88</v>
      </c>
      <c r="AV251" s="12" t="s">
        <v>88</v>
      </c>
      <c r="AW251" s="12" t="s">
        <v>34</v>
      </c>
      <c r="AX251" s="12" t="s">
        <v>78</v>
      </c>
      <c r="AY251" s="150" t="s">
        <v>165</v>
      </c>
    </row>
    <row r="252" spans="2:65" s="13" customFormat="1" ht="10.199999999999999">
      <c r="B252" s="156"/>
      <c r="D252" s="149" t="s">
        <v>174</v>
      </c>
      <c r="E252" s="157" t="s">
        <v>1</v>
      </c>
      <c r="F252" s="158" t="s">
        <v>176</v>
      </c>
      <c r="H252" s="159">
        <v>225.5</v>
      </c>
      <c r="I252" s="160"/>
      <c r="L252" s="156"/>
      <c r="M252" s="161"/>
      <c r="T252" s="162"/>
      <c r="AT252" s="157" t="s">
        <v>174</v>
      </c>
      <c r="AU252" s="157" t="s">
        <v>88</v>
      </c>
      <c r="AV252" s="13" t="s">
        <v>172</v>
      </c>
      <c r="AW252" s="13" t="s">
        <v>34</v>
      </c>
      <c r="AX252" s="13" t="s">
        <v>86</v>
      </c>
      <c r="AY252" s="157" t="s">
        <v>165</v>
      </c>
    </row>
    <row r="253" spans="2:65" s="1" customFormat="1" ht="10.199999999999999">
      <c r="B253" s="32"/>
      <c r="D253" s="149" t="s">
        <v>218</v>
      </c>
      <c r="F253" s="187" t="s">
        <v>237</v>
      </c>
      <c r="L253" s="32"/>
      <c r="M253" s="188"/>
      <c r="T253" s="56"/>
      <c r="AU253" s="17" t="s">
        <v>88</v>
      </c>
    </row>
    <row r="254" spans="2:65" s="1" customFormat="1" ht="10.199999999999999">
      <c r="B254" s="32"/>
      <c r="D254" s="149" t="s">
        <v>218</v>
      </c>
      <c r="F254" s="189" t="s">
        <v>238</v>
      </c>
      <c r="H254" s="190">
        <v>183.9</v>
      </c>
      <c r="L254" s="32"/>
      <c r="M254" s="188"/>
      <c r="T254" s="56"/>
      <c r="AU254" s="17" t="s">
        <v>88</v>
      </c>
    </row>
    <row r="255" spans="2:65" s="1" customFormat="1" ht="10.199999999999999">
      <c r="B255" s="32"/>
      <c r="D255" s="149" t="s">
        <v>218</v>
      </c>
      <c r="F255" s="189" t="s">
        <v>184</v>
      </c>
      <c r="H255" s="190">
        <v>183.9</v>
      </c>
      <c r="L255" s="32"/>
      <c r="M255" s="188"/>
      <c r="T255" s="56"/>
      <c r="AU255" s="17" t="s">
        <v>88</v>
      </c>
    </row>
    <row r="256" spans="2:65" s="1" customFormat="1" ht="10.199999999999999">
      <c r="B256" s="32"/>
      <c r="D256" s="149" t="s">
        <v>218</v>
      </c>
      <c r="F256" s="187" t="s">
        <v>239</v>
      </c>
      <c r="L256" s="32"/>
      <c r="M256" s="188"/>
      <c r="T256" s="56"/>
      <c r="AU256" s="17" t="s">
        <v>88</v>
      </c>
    </row>
    <row r="257" spans="2:65" s="1" customFormat="1" ht="10.199999999999999">
      <c r="B257" s="32"/>
      <c r="D257" s="149" t="s">
        <v>218</v>
      </c>
      <c r="F257" s="189" t="s">
        <v>240</v>
      </c>
      <c r="H257" s="190">
        <v>41.6</v>
      </c>
      <c r="L257" s="32"/>
      <c r="M257" s="188"/>
      <c r="T257" s="56"/>
      <c r="AU257" s="17" t="s">
        <v>88</v>
      </c>
    </row>
    <row r="258" spans="2:65" s="1" customFormat="1" ht="10.199999999999999">
      <c r="B258" s="32"/>
      <c r="D258" s="149" t="s">
        <v>218</v>
      </c>
      <c r="F258" s="189" t="s">
        <v>184</v>
      </c>
      <c r="H258" s="190">
        <v>41.6</v>
      </c>
      <c r="L258" s="32"/>
      <c r="M258" s="188"/>
      <c r="T258" s="56"/>
      <c r="AU258" s="17" t="s">
        <v>88</v>
      </c>
    </row>
    <row r="259" spans="2:65" s="1" customFormat="1" ht="24.15" customHeight="1">
      <c r="B259" s="32"/>
      <c r="C259" s="134" t="s">
        <v>319</v>
      </c>
      <c r="D259" s="134" t="s">
        <v>168</v>
      </c>
      <c r="E259" s="135" t="s">
        <v>316</v>
      </c>
      <c r="F259" s="136" t="s">
        <v>317</v>
      </c>
      <c r="G259" s="137" t="s">
        <v>193</v>
      </c>
      <c r="H259" s="138">
        <v>1</v>
      </c>
      <c r="I259" s="139"/>
      <c r="J259" s="140">
        <f>ROUND(I259*H259,2)</f>
        <v>0</v>
      </c>
      <c r="K259" s="141"/>
      <c r="L259" s="32"/>
      <c r="M259" s="142" t="s">
        <v>1</v>
      </c>
      <c r="N259" s="143" t="s">
        <v>43</v>
      </c>
      <c r="P259" s="144">
        <f>O259*H259</f>
        <v>0</v>
      </c>
      <c r="Q259" s="144">
        <v>0</v>
      </c>
      <c r="R259" s="144">
        <f>Q259*H259</f>
        <v>0</v>
      </c>
      <c r="S259" s="144">
        <v>1.4999999999999999E-2</v>
      </c>
      <c r="T259" s="145">
        <f>S259*H259</f>
        <v>1.4999999999999999E-2</v>
      </c>
      <c r="AR259" s="146" t="s">
        <v>301</v>
      </c>
      <c r="AT259" s="146" t="s">
        <v>168</v>
      </c>
      <c r="AU259" s="146" t="s">
        <v>88</v>
      </c>
      <c r="AY259" s="17" t="s">
        <v>165</v>
      </c>
      <c r="BE259" s="147">
        <f>IF(N259="základní",J259,0)</f>
        <v>0</v>
      </c>
      <c r="BF259" s="147">
        <f>IF(N259="snížená",J259,0)</f>
        <v>0</v>
      </c>
      <c r="BG259" s="147">
        <f>IF(N259="zákl. přenesená",J259,0)</f>
        <v>0</v>
      </c>
      <c r="BH259" s="147">
        <f>IF(N259="sníž. přenesená",J259,0)</f>
        <v>0</v>
      </c>
      <c r="BI259" s="147">
        <f>IF(N259="nulová",J259,0)</f>
        <v>0</v>
      </c>
      <c r="BJ259" s="17" t="s">
        <v>86</v>
      </c>
      <c r="BK259" s="147">
        <f>ROUND(I259*H259,2)</f>
        <v>0</v>
      </c>
      <c r="BL259" s="17" t="s">
        <v>301</v>
      </c>
      <c r="BM259" s="146" t="s">
        <v>320</v>
      </c>
    </row>
    <row r="260" spans="2:65" s="1" customFormat="1" ht="24.15" customHeight="1">
      <c r="B260" s="32"/>
      <c r="C260" s="134" t="s">
        <v>321</v>
      </c>
      <c r="D260" s="134" t="s">
        <v>168</v>
      </c>
      <c r="E260" s="135" t="s">
        <v>322</v>
      </c>
      <c r="F260" s="136" t="s">
        <v>323</v>
      </c>
      <c r="G260" s="137" t="s">
        <v>193</v>
      </c>
      <c r="H260" s="138">
        <v>438.27199999999999</v>
      </c>
      <c r="I260" s="139"/>
      <c r="J260" s="140">
        <f>ROUND(I260*H260,2)</f>
        <v>0</v>
      </c>
      <c r="K260" s="141"/>
      <c r="L260" s="32"/>
      <c r="M260" s="142" t="s">
        <v>1</v>
      </c>
      <c r="N260" s="143" t="s">
        <v>43</v>
      </c>
      <c r="P260" s="144">
        <f>O260*H260</f>
        <v>0</v>
      </c>
      <c r="Q260" s="144">
        <v>1.0000000000000001E-5</v>
      </c>
      <c r="R260" s="144">
        <f>Q260*H260</f>
        <v>4.3827200000000005E-3</v>
      </c>
      <c r="S260" s="144">
        <v>0</v>
      </c>
      <c r="T260" s="145">
        <f>S260*H260</f>
        <v>0</v>
      </c>
      <c r="AR260" s="146" t="s">
        <v>301</v>
      </c>
      <c r="AT260" s="146" t="s">
        <v>168</v>
      </c>
      <c r="AU260" s="146" t="s">
        <v>88</v>
      </c>
      <c r="AY260" s="17" t="s">
        <v>165</v>
      </c>
      <c r="BE260" s="147">
        <f>IF(N260="základní",J260,0)</f>
        <v>0</v>
      </c>
      <c r="BF260" s="147">
        <f>IF(N260="snížená",J260,0)</f>
        <v>0</v>
      </c>
      <c r="BG260" s="147">
        <f>IF(N260="zákl. přenesená",J260,0)</f>
        <v>0</v>
      </c>
      <c r="BH260" s="147">
        <f>IF(N260="sníž. přenesená",J260,0)</f>
        <v>0</v>
      </c>
      <c r="BI260" s="147">
        <f>IF(N260="nulová",J260,0)</f>
        <v>0</v>
      </c>
      <c r="BJ260" s="17" t="s">
        <v>86</v>
      </c>
      <c r="BK260" s="147">
        <f>ROUND(I260*H260,2)</f>
        <v>0</v>
      </c>
      <c r="BL260" s="17" t="s">
        <v>301</v>
      </c>
      <c r="BM260" s="146" t="s">
        <v>324</v>
      </c>
    </row>
    <row r="261" spans="2:65" s="12" customFormat="1" ht="10.199999999999999">
      <c r="B261" s="148"/>
      <c r="D261" s="149" t="s">
        <v>174</v>
      </c>
      <c r="E261" s="150" t="s">
        <v>1</v>
      </c>
      <c r="F261" s="151" t="s">
        <v>325</v>
      </c>
      <c r="H261" s="152">
        <v>438.27199999999999</v>
      </c>
      <c r="I261" s="153"/>
      <c r="L261" s="148"/>
      <c r="M261" s="154"/>
      <c r="T261" s="155"/>
      <c r="AT261" s="150" t="s">
        <v>174</v>
      </c>
      <c r="AU261" s="150" t="s">
        <v>88</v>
      </c>
      <c r="AV261" s="12" t="s">
        <v>88</v>
      </c>
      <c r="AW261" s="12" t="s">
        <v>34</v>
      </c>
      <c r="AX261" s="12" t="s">
        <v>78</v>
      </c>
      <c r="AY261" s="150" t="s">
        <v>165</v>
      </c>
    </row>
    <row r="262" spans="2:65" s="15" customFormat="1" ht="10.199999999999999">
      <c r="B262" s="169"/>
      <c r="D262" s="149" t="s">
        <v>174</v>
      </c>
      <c r="E262" s="170" t="s">
        <v>1</v>
      </c>
      <c r="F262" s="171" t="s">
        <v>184</v>
      </c>
      <c r="H262" s="172">
        <v>438.27199999999999</v>
      </c>
      <c r="I262" s="173"/>
      <c r="L262" s="169"/>
      <c r="M262" s="174"/>
      <c r="T262" s="175"/>
      <c r="AT262" s="170" t="s">
        <v>174</v>
      </c>
      <c r="AU262" s="170" t="s">
        <v>88</v>
      </c>
      <c r="AV262" s="15" t="s">
        <v>166</v>
      </c>
      <c r="AW262" s="15" t="s">
        <v>34</v>
      </c>
      <c r="AX262" s="15" t="s">
        <v>78</v>
      </c>
      <c r="AY262" s="170" t="s">
        <v>165</v>
      </c>
    </row>
    <row r="263" spans="2:65" s="13" customFormat="1" ht="10.199999999999999">
      <c r="B263" s="156"/>
      <c r="D263" s="149" t="s">
        <v>174</v>
      </c>
      <c r="E263" s="157" t="s">
        <v>1</v>
      </c>
      <c r="F263" s="158" t="s">
        <v>176</v>
      </c>
      <c r="H263" s="159">
        <v>438.27199999999999</v>
      </c>
      <c r="I263" s="160"/>
      <c r="L263" s="156"/>
      <c r="M263" s="161"/>
      <c r="T263" s="162"/>
      <c r="AT263" s="157" t="s">
        <v>174</v>
      </c>
      <c r="AU263" s="157" t="s">
        <v>88</v>
      </c>
      <c r="AV263" s="13" t="s">
        <v>172</v>
      </c>
      <c r="AW263" s="13" t="s">
        <v>34</v>
      </c>
      <c r="AX263" s="13" t="s">
        <v>86</v>
      </c>
      <c r="AY263" s="157" t="s">
        <v>165</v>
      </c>
    </row>
    <row r="264" spans="2:65" s="1" customFormat="1" ht="10.199999999999999">
      <c r="B264" s="32"/>
      <c r="D264" s="149" t="s">
        <v>218</v>
      </c>
      <c r="F264" s="187" t="s">
        <v>304</v>
      </c>
      <c r="L264" s="32"/>
      <c r="M264" s="188"/>
      <c r="T264" s="56"/>
      <c r="AU264" s="17" t="s">
        <v>88</v>
      </c>
    </row>
    <row r="265" spans="2:65" s="1" customFormat="1" ht="10.199999999999999">
      <c r="B265" s="32"/>
      <c r="D265" s="149" t="s">
        <v>218</v>
      </c>
      <c r="F265" s="189" t="s">
        <v>303</v>
      </c>
      <c r="H265" s="190">
        <v>219.136</v>
      </c>
      <c r="L265" s="32"/>
      <c r="M265" s="188"/>
      <c r="T265" s="56"/>
      <c r="AU265" s="17" t="s">
        <v>88</v>
      </c>
    </row>
    <row r="266" spans="2:65" s="1" customFormat="1" ht="10.199999999999999">
      <c r="B266" s="32"/>
      <c r="D266" s="149" t="s">
        <v>218</v>
      </c>
      <c r="F266" s="189" t="s">
        <v>184</v>
      </c>
      <c r="H266" s="190">
        <v>219.136</v>
      </c>
      <c r="L266" s="32"/>
      <c r="M266" s="188"/>
      <c r="T266" s="56"/>
      <c r="AU266" s="17" t="s">
        <v>88</v>
      </c>
    </row>
    <row r="267" spans="2:65" s="1" customFormat="1" ht="24.15" customHeight="1">
      <c r="B267" s="32"/>
      <c r="C267" s="176" t="s">
        <v>326</v>
      </c>
      <c r="D267" s="176" t="s">
        <v>185</v>
      </c>
      <c r="E267" s="177" t="s">
        <v>327</v>
      </c>
      <c r="F267" s="178" t="s">
        <v>328</v>
      </c>
      <c r="G267" s="179" t="s">
        <v>193</v>
      </c>
      <c r="H267" s="180">
        <v>510.80599999999998</v>
      </c>
      <c r="I267" s="181"/>
      <c r="J267" s="182">
        <f>ROUND(I267*H267,2)</f>
        <v>0</v>
      </c>
      <c r="K267" s="183"/>
      <c r="L267" s="184"/>
      <c r="M267" s="185" t="s">
        <v>1</v>
      </c>
      <c r="N267" s="186" t="s">
        <v>43</v>
      </c>
      <c r="P267" s="144">
        <f>O267*H267</f>
        <v>0</v>
      </c>
      <c r="Q267" s="144">
        <v>1.3999999999999999E-4</v>
      </c>
      <c r="R267" s="144">
        <f>Q267*H267</f>
        <v>7.1512839999999994E-2</v>
      </c>
      <c r="S267" s="144">
        <v>0</v>
      </c>
      <c r="T267" s="145">
        <f>S267*H267</f>
        <v>0</v>
      </c>
      <c r="AR267" s="146" t="s">
        <v>308</v>
      </c>
      <c r="AT267" s="146" t="s">
        <v>185</v>
      </c>
      <c r="AU267" s="146" t="s">
        <v>88</v>
      </c>
      <c r="AY267" s="17" t="s">
        <v>165</v>
      </c>
      <c r="BE267" s="147">
        <f>IF(N267="základní",J267,0)</f>
        <v>0</v>
      </c>
      <c r="BF267" s="147">
        <f>IF(N267="snížená",J267,0)</f>
        <v>0</v>
      </c>
      <c r="BG267" s="147">
        <f>IF(N267="zákl. přenesená",J267,0)</f>
        <v>0</v>
      </c>
      <c r="BH267" s="147">
        <f>IF(N267="sníž. přenesená",J267,0)</f>
        <v>0</v>
      </c>
      <c r="BI267" s="147">
        <f>IF(N267="nulová",J267,0)</f>
        <v>0</v>
      </c>
      <c r="BJ267" s="17" t="s">
        <v>86</v>
      </c>
      <c r="BK267" s="147">
        <f>ROUND(I267*H267,2)</f>
        <v>0</v>
      </c>
      <c r="BL267" s="17" t="s">
        <v>301</v>
      </c>
      <c r="BM267" s="146" t="s">
        <v>329</v>
      </c>
    </row>
    <row r="268" spans="2:65" s="12" customFormat="1" ht="10.199999999999999">
      <c r="B268" s="148"/>
      <c r="D268" s="149" t="s">
        <v>174</v>
      </c>
      <c r="E268" s="150" t="s">
        <v>1</v>
      </c>
      <c r="F268" s="151" t="s">
        <v>330</v>
      </c>
      <c r="H268" s="152">
        <v>510.80599999999998</v>
      </c>
      <c r="I268" s="153"/>
      <c r="L268" s="148"/>
      <c r="M268" s="154"/>
      <c r="T268" s="155"/>
      <c r="AT268" s="150" t="s">
        <v>174</v>
      </c>
      <c r="AU268" s="150" t="s">
        <v>88</v>
      </c>
      <c r="AV268" s="12" t="s">
        <v>88</v>
      </c>
      <c r="AW268" s="12" t="s">
        <v>34</v>
      </c>
      <c r="AX268" s="12" t="s">
        <v>86</v>
      </c>
      <c r="AY268" s="150" t="s">
        <v>165</v>
      </c>
    </row>
    <row r="269" spans="2:65" s="1" customFormat="1" ht="24.15" customHeight="1">
      <c r="B269" s="32"/>
      <c r="C269" s="134" t="s">
        <v>331</v>
      </c>
      <c r="D269" s="134" t="s">
        <v>168</v>
      </c>
      <c r="E269" s="135" t="s">
        <v>332</v>
      </c>
      <c r="F269" s="136" t="s">
        <v>333</v>
      </c>
      <c r="G269" s="137" t="s">
        <v>193</v>
      </c>
      <c r="H269" s="138">
        <v>27.84</v>
      </c>
      <c r="I269" s="139"/>
      <c r="J269" s="140">
        <f>ROUND(I269*H269,2)</f>
        <v>0</v>
      </c>
      <c r="K269" s="141"/>
      <c r="L269" s="32"/>
      <c r="M269" s="142" t="s">
        <v>1</v>
      </c>
      <c r="N269" s="143" t="s">
        <v>43</v>
      </c>
      <c r="P269" s="144">
        <f>O269*H269</f>
        <v>0</v>
      </c>
      <c r="Q269" s="144">
        <v>4.1799999999999997E-3</v>
      </c>
      <c r="R269" s="144">
        <f>Q269*H269</f>
        <v>0.11637119999999999</v>
      </c>
      <c r="S269" s="144">
        <v>0</v>
      </c>
      <c r="T269" s="145">
        <f>S269*H269</f>
        <v>0</v>
      </c>
      <c r="AR269" s="146" t="s">
        <v>301</v>
      </c>
      <c r="AT269" s="146" t="s">
        <v>168</v>
      </c>
      <c r="AU269" s="146" t="s">
        <v>88</v>
      </c>
      <c r="AY269" s="17" t="s">
        <v>165</v>
      </c>
      <c r="BE269" s="147">
        <f>IF(N269="základní",J269,0)</f>
        <v>0</v>
      </c>
      <c r="BF269" s="147">
        <f>IF(N269="snížená",J269,0)</f>
        <v>0</v>
      </c>
      <c r="BG269" s="147">
        <f>IF(N269="zákl. přenesená",J269,0)</f>
        <v>0</v>
      </c>
      <c r="BH269" s="147">
        <f>IF(N269="sníž. přenesená",J269,0)</f>
        <v>0</v>
      </c>
      <c r="BI269" s="147">
        <f>IF(N269="nulová",J269,0)</f>
        <v>0</v>
      </c>
      <c r="BJ269" s="17" t="s">
        <v>86</v>
      </c>
      <c r="BK269" s="147">
        <f>ROUND(I269*H269,2)</f>
        <v>0</v>
      </c>
      <c r="BL269" s="17" t="s">
        <v>301</v>
      </c>
      <c r="BM269" s="146" t="s">
        <v>334</v>
      </c>
    </row>
    <row r="270" spans="2:65" s="12" customFormat="1" ht="10.199999999999999">
      <c r="B270" s="148"/>
      <c r="D270" s="149" t="s">
        <v>174</v>
      </c>
      <c r="E270" s="150" t="s">
        <v>1</v>
      </c>
      <c r="F270" s="151" t="s">
        <v>335</v>
      </c>
      <c r="H270" s="152">
        <v>27.84</v>
      </c>
      <c r="I270" s="153"/>
      <c r="L270" s="148"/>
      <c r="M270" s="154"/>
      <c r="T270" s="155"/>
      <c r="AT270" s="150" t="s">
        <v>174</v>
      </c>
      <c r="AU270" s="150" t="s">
        <v>88</v>
      </c>
      <c r="AV270" s="12" t="s">
        <v>88</v>
      </c>
      <c r="AW270" s="12" t="s">
        <v>34</v>
      </c>
      <c r="AX270" s="12" t="s">
        <v>78</v>
      </c>
      <c r="AY270" s="150" t="s">
        <v>165</v>
      </c>
    </row>
    <row r="271" spans="2:65" s="15" customFormat="1" ht="10.199999999999999">
      <c r="B271" s="169"/>
      <c r="D271" s="149" t="s">
        <v>174</v>
      </c>
      <c r="E271" s="170" t="s">
        <v>1</v>
      </c>
      <c r="F271" s="171" t="s">
        <v>184</v>
      </c>
      <c r="H271" s="172">
        <v>27.84</v>
      </c>
      <c r="I271" s="173"/>
      <c r="L271" s="169"/>
      <c r="M271" s="174"/>
      <c r="T271" s="175"/>
      <c r="AT271" s="170" t="s">
        <v>174</v>
      </c>
      <c r="AU271" s="170" t="s">
        <v>88</v>
      </c>
      <c r="AV271" s="15" t="s">
        <v>166</v>
      </c>
      <c r="AW271" s="15" t="s">
        <v>34</v>
      </c>
      <c r="AX271" s="15" t="s">
        <v>78</v>
      </c>
      <c r="AY271" s="170" t="s">
        <v>165</v>
      </c>
    </row>
    <row r="272" spans="2:65" s="13" customFormat="1" ht="10.199999999999999">
      <c r="B272" s="156"/>
      <c r="D272" s="149" t="s">
        <v>174</v>
      </c>
      <c r="E272" s="157" t="s">
        <v>1</v>
      </c>
      <c r="F272" s="158" t="s">
        <v>176</v>
      </c>
      <c r="H272" s="159">
        <v>27.84</v>
      </c>
      <c r="I272" s="160"/>
      <c r="L272" s="156"/>
      <c r="M272" s="161"/>
      <c r="T272" s="162"/>
      <c r="AT272" s="157" t="s">
        <v>174</v>
      </c>
      <c r="AU272" s="157" t="s">
        <v>88</v>
      </c>
      <c r="AV272" s="13" t="s">
        <v>172</v>
      </c>
      <c r="AW272" s="13" t="s">
        <v>34</v>
      </c>
      <c r="AX272" s="13" t="s">
        <v>86</v>
      </c>
      <c r="AY272" s="157" t="s">
        <v>165</v>
      </c>
    </row>
    <row r="273" spans="2:65" s="1" customFormat="1" ht="21.75" customHeight="1">
      <c r="B273" s="32"/>
      <c r="C273" s="176" t="s">
        <v>336</v>
      </c>
      <c r="D273" s="176" t="s">
        <v>185</v>
      </c>
      <c r="E273" s="177" t="s">
        <v>337</v>
      </c>
      <c r="F273" s="178" t="s">
        <v>338</v>
      </c>
      <c r="G273" s="179" t="s">
        <v>193</v>
      </c>
      <c r="H273" s="180">
        <v>36.192</v>
      </c>
      <c r="I273" s="181"/>
      <c r="J273" s="182">
        <f>ROUND(I273*H273,2)</f>
        <v>0</v>
      </c>
      <c r="K273" s="183"/>
      <c r="L273" s="184"/>
      <c r="M273" s="185" t="s">
        <v>1</v>
      </c>
      <c r="N273" s="186" t="s">
        <v>43</v>
      </c>
      <c r="P273" s="144">
        <f>O273*H273</f>
        <v>0</v>
      </c>
      <c r="Q273" s="144">
        <v>0</v>
      </c>
      <c r="R273" s="144">
        <f>Q273*H273</f>
        <v>0</v>
      </c>
      <c r="S273" s="144">
        <v>0</v>
      </c>
      <c r="T273" s="145">
        <f>S273*H273</f>
        <v>0</v>
      </c>
      <c r="AR273" s="146" t="s">
        <v>308</v>
      </c>
      <c r="AT273" s="146" t="s">
        <v>185</v>
      </c>
      <c r="AU273" s="146" t="s">
        <v>88</v>
      </c>
      <c r="AY273" s="17" t="s">
        <v>165</v>
      </c>
      <c r="BE273" s="147">
        <f>IF(N273="základní",J273,0)</f>
        <v>0</v>
      </c>
      <c r="BF273" s="147">
        <f>IF(N273="snížená",J273,0)</f>
        <v>0</v>
      </c>
      <c r="BG273" s="147">
        <f>IF(N273="zákl. přenesená",J273,0)</f>
        <v>0</v>
      </c>
      <c r="BH273" s="147">
        <f>IF(N273="sníž. přenesená",J273,0)</f>
        <v>0</v>
      </c>
      <c r="BI273" s="147">
        <f>IF(N273="nulová",J273,0)</f>
        <v>0</v>
      </c>
      <c r="BJ273" s="17" t="s">
        <v>86</v>
      </c>
      <c r="BK273" s="147">
        <f>ROUND(I273*H273,2)</f>
        <v>0</v>
      </c>
      <c r="BL273" s="17" t="s">
        <v>301</v>
      </c>
      <c r="BM273" s="146" t="s">
        <v>339</v>
      </c>
    </row>
    <row r="274" spans="2:65" s="12" customFormat="1" ht="10.199999999999999">
      <c r="B274" s="148"/>
      <c r="D274" s="149" t="s">
        <v>174</v>
      </c>
      <c r="E274" s="150" t="s">
        <v>1</v>
      </c>
      <c r="F274" s="151" t="s">
        <v>340</v>
      </c>
      <c r="H274" s="152">
        <v>36.192</v>
      </c>
      <c r="I274" s="153"/>
      <c r="L274" s="148"/>
      <c r="M274" s="154"/>
      <c r="T274" s="155"/>
      <c r="AT274" s="150" t="s">
        <v>174</v>
      </c>
      <c r="AU274" s="150" t="s">
        <v>88</v>
      </c>
      <c r="AV274" s="12" t="s">
        <v>88</v>
      </c>
      <c r="AW274" s="12" t="s">
        <v>34</v>
      </c>
      <c r="AX274" s="12" t="s">
        <v>78</v>
      </c>
      <c r="AY274" s="150" t="s">
        <v>165</v>
      </c>
    </row>
    <row r="275" spans="2:65" s="15" customFormat="1" ht="10.199999999999999">
      <c r="B275" s="169"/>
      <c r="D275" s="149" t="s">
        <v>174</v>
      </c>
      <c r="E275" s="170" t="s">
        <v>1</v>
      </c>
      <c r="F275" s="171" t="s">
        <v>184</v>
      </c>
      <c r="H275" s="172">
        <v>36.192</v>
      </c>
      <c r="I275" s="173"/>
      <c r="L275" s="169"/>
      <c r="M275" s="174"/>
      <c r="T275" s="175"/>
      <c r="AT275" s="170" t="s">
        <v>174</v>
      </c>
      <c r="AU275" s="170" t="s">
        <v>88</v>
      </c>
      <c r="AV275" s="15" t="s">
        <v>166</v>
      </c>
      <c r="AW275" s="15" t="s">
        <v>34</v>
      </c>
      <c r="AX275" s="15" t="s">
        <v>78</v>
      </c>
      <c r="AY275" s="170" t="s">
        <v>165</v>
      </c>
    </row>
    <row r="276" spans="2:65" s="13" customFormat="1" ht="10.199999999999999">
      <c r="B276" s="156"/>
      <c r="D276" s="149" t="s">
        <v>174</v>
      </c>
      <c r="E276" s="157" t="s">
        <v>1</v>
      </c>
      <c r="F276" s="158" t="s">
        <v>176</v>
      </c>
      <c r="H276" s="159">
        <v>36.192</v>
      </c>
      <c r="I276" s="160"/>
      <c r="L276" s="156"/>
      <c r="M276" s="161"/>
      <c r="T276" s="162"/>
      <c r="AT276" s="157" t="s">
        <v>174</v>
      </c>
      <c r="AU276" s="157" t="s">
        <v>88</v>
      </c>
      <c r="AV276" s="13" t="s">
        <v>172</v>
      </c>
      <c r="AW276" s="13" t="s">
        <v>34</v>
      </c>
      <c r="AX276" s="13" t="s">
        <v>86</v>
      </c>
      <c r="AY276" s="157" t="s">
        <v>165</v>
      </c>
    </row>
    <row r="277" spans="2:65" s="1" customFormat="1" ht="24.15" customHeight="1">
      <c r="B277" s="32"/>
      <c r="C277" s="134" t="s">
        <v>341</v>
      </c>
      <c r="D277" s="134" t="s">
        <v>168</v>
      </c>
      <c r="E277" s="135" t="s">
        <v>342</v>
      </c>
      <c r="F277" s="136" t="s">
        <v>343</v>
      </c>
      <c r="G277" s="137" t="s">
        <v>179</v>
      </c>
      <c r="H277" s="138">
        <v>2.395</v>
      </c>
      <c r="I277" s="139"/>
      <c r="J277" s="140">
        <f>ROUND(I277*H277,2)</f>
        <v>0</v>
      </c>
      <c r="K277" s="141"/>
      <c r="L277" s="32"/>
      <c r="M277" s="142" t="s">
        <v>1</v>
      </c>
      <c r="N277" s="143" t="s">
        <v>43</v>
      </c>
      <c r="P277" s="144">
        <f>O277*H277</f>
        <v>0</v>
      </c>
      <c r="Q277" s="144">
        <v>0</v>
      </c>
      <c r="R277" s="144">
        <f>Q277*H277</f>
        <v>0</v>
      </c>
      <c r="S277" s="144">
        <v>0</v>
      </c>
      <c r="T277" s="145">
        <f>S277*H277</f>
        <v>0</v>
      </c>
      <c r="AR277" s="146" t="s">
        <v>301</v>
      </c>
      <c r="AT277" s="146" t="s">
        <v>168</v>
      </c>
      <c r="AU277" s="146" t="s">
        <v>88</v>
      </c>
      <c r="AY277" s="17" t="s">
        <v>165</v>
      </c>
      <c r="BE277" s="147">
        <f>IF(N277="základní",J277,0)</f>
        <v>0</v>
      </c>
      <c r="BF277" s="147">
        <f>IF(N277="snížená",J277,0)</f>
        <v>0</v>
      </c>
      <c r="BG277" s="147">
        <f>IF(N277="zákl. přenesená",J277,0)</f>
        <v>0</v>
      </c>
      <c r="BH277" s="147">
        <f>IF(N277="sníž. přenesená",J277,0)</f>
        <v>0</v>
      </c>
      <c r="BI277" s="147">
        <f>IF(N277="nulová",J277,0)</f>
        <v>0</v>
      </c>
      <c r="BJ277" s="17" t="s">
        <v>86</v>
      </c>
      <c r="BK277" s="147">
        <f>ROUND(I277*H277,2)</f>
        <v>0</v>
      </c>
      <c r="BL277" s="17" t="s">
        <v>301</v>
      </c>
      <c r="BM277" s="146" t="s">
        <v>344</v>
      </c>
    </row>
    <row r="278" spans="2:65" s="1" customFormat="1" ht="24.15" customHeight="1">
      <c r="B278" s="32"/>
      <c r="C278" s="134" t="s">
        <v>345</v>
      </c>
      <c r="D278" s="134" t="s">
        <v>168</v>
      </c>
      <c r="E278" s="135" t="s">
        <v>342</v>
      </c>
      <c r="F278" s="136" t="s">
        <v>343</v>
      </c>
      <c r="G278" s="137" t="s">
        <v>179</v>
      </c>
      <c r="H278" s="138">
        <v>2.395</v>
      </c>
      <c r="I278" s="139"/>
      <c r="J278" s="140">
        <f>ROUND(I278*H278,2)</f>
        <v>0</v>
      </c>
      <c r="K278" s="141"/>
      <c r="L278" s="32"/>
      <c r="M278" s="142" t="s">
        <v>1</v>
      </c>
      <c r="N278" s="143" t="s">
        <v>43</v>
      </c>
      <c r="P278" s="144">
        <f>O278*H278</f>
        <v>0</v>
      </c>
      <c r="Q278" s="144">
        <v>0</v>
      </c>
      <c r="R278" s="144">
        <f>Q278*H278</f>
        <v>0</v>
      </c>
      <c r="S278" s="144">
        <v>0</v>
      </c>
      <c r="T278" s="145">
        <f>S278*H278</f>
        <v>0</v>
      </c>
      <c r="AR278" s="146" t="s">
        <v>301</v>
      </c>
      <c r="AT278" s="146" t="s">
        <v>168</v>
      </c>
      <c r="AU278" s="146" t="s">
        <v>88</v>
      </c>
      <c r="AY278" s="17" t="s">
        <v>165</v>
      </c>
      <c r="BE278" s="147">
        <f>IF(N278="základní",J278,0)</f>
        <v>0</v>
      </c>
      <c r="BF278" s="147">
        <f>IF(N278="snížená",J278,0)</f>
        <v>0</v>
      </c>
      <c r="BG278" s="147">
        <f>IF(N278="zákl. přenesená",J278,0)</f>
        <v>0</v>
      </c>
      <c r="BH278" s="147">
        <f>IF(N278="sníž. přenesená",J278,0)</f>
        <v>0</v>
      </c>
      <c r="BI278" s="147">
        <f>IF(N278="nulová",J278,0)</f>
        <v>0</v>
      </c>
      <c r="BJ278" s="17" t="s">
        <v>86</v>
      </c>
      <c r="BK278" s="147">
        <f>ROUND(I278*H278,2)</f>
        <v>0</v>
      </c>
      <c r="BL278" s="17" t="s">
        <v>301</v>
      </c>
      <c r="BM278" s="146" t="s">
        <v>346</v>
      </c>
    </row>
    <row r="279" spans="2:65" s="11" customFormat="1" ht="22.8" customHeight="1">
      <c r="B279" s="122"/>
      <c r="D279" s="123" t="s">
        <v>77</v>
      </c>
      <c r="E279" s="132" t="s">
        <v>347</v>
      </c>
      <c r="F279" s="132" t="s">
        <v>348</v>
      </c>
      <c r="I279" s="125"/>
      <c r="J279" s="133">
        <f>BK279</f>
        <v>0</v>
      </c>
      <c r="L279" s="122"/>
      <c r="M279" s="127"/>
      <c r="P279" s="128">
        <f>SUM(P280:P281)</f>
        <v>0</v>
      </c>
      <c r="R279" s="128">
        <f>SUM(R280:R281)</f>
        <v>0</v>
      </c>
      <c r="T279" s="129">
        <f>SUM(T280:T281)</f>
        <v>0</v>
      </c>
      <c r="AR279" s="123" t="s">
        <v>88</v>
      </c>
      <c r="AT279" s="130" t="s">
        <v>77</v>
      </c>
      <c r="AU279" s="130" t="s">
        <v>86</v>
      </c>
      <c r="AY279" s="123" t="s">
        <v>165</v>
      </c>
      <c r="BK279" s="131">
        <f>SUM(BK280:BK281)</f>
        <v>0</v>
      </c>
    </row>
    <row r="280" spans="2:65" s="1" customFormat="1" ht="16.5" customHeight="1">
      <c r="B280" s="32"/>
      <c r="C280" s="134" t="s">
        <v>349</v>
      </c>
      <c r="D280" s="134" t="s">
        <v>168</v>
      </c>
      <c r="E280" s="135" t="s">
        <v>350</v>
      </c>
      <c r="F280" s="136" t="s">
        <v>351</v>
      </c>
      <c r="G280" s="137" t="s">
        <v>352</v>
      </c>
      <c r="H280" s="138">
        <v>1</v>
      </c>
      <c r="I280" s="139"/>
      <c r="J280" s="140">
        <f>ROUND(I280*H280,2)</f>
        <v>0</v>
      </c>
      <c r="K280" s="141"/>
      <c r="L280" s="32"/>
      <c r="M280" s="142" t="s">
        <v>1</v>
      </c>
      <c r="N280" s="143" t="s">
        <v>43</v>
      </c>
      <c r="P280" s="144">
        <f>O280*H280</f>
        <v>0</v>
      </c>
      <c r="Q280" s="144">
        <v>0</v>
      </c>
      <c r="R280" s="144">
        <f>Q280*H280</f>
        <v>0</v>
      </c>
      <c r="S280" s="144">
        <v>0</v>
      </c>
      <c r="T280" s="145">
        <f>S280*H280</f>
        <v>0</v>
      </c>
      <c r="AR280" s="146" t="s">
        <v>301</v>
      </c>
      <c r="AT280" s="146" t="s">
        <v>168</v>
      </c>
      <c r="AU280" s="146" t="s">
        <v>88</v>
      </c>
      <c r="AY280" s="17" t="s">
        <v>165</v>
      </c>
      <c r="BE280" s="147">
        <f>IF(N280="základní",J280,0)</f>
        <v>0</v>
      </c>
      <c r="BF280" s="147">
        <f>IF(N280="snížená",J280,0)</f>
        <v>0</v>
      </c>
      <c r="BG280" s="147">
        <f>IF(N280="zákl. přenesená",J280,0)</f>
        <v>0</v>
      </c>
      <c r="BH280" s="147">
        <f>IF(N280="sníž. přenesená",J280,0)</f>
        <v>0</v>
      </c>
      <c r="BI280" s="147">
        <f>IF(N280="nulová",J280,0)</f>
        <v>0</v>
      </c>
      <c r="BJ280" s="17" t="s">
        <v>86</v>
      </c>
      <c r="BK280" s="147">
        <f>ROUND(I280*H280,2)</f>
        <v>0</v>
      </c>
      <c r="BL280" s="17" t="s">
        <v>301</v>
      </c>
      <c r="BM280" s="146" t="s">
        <v>353</v>
      </c>
    </row>
    <row r="281" spans="2:65" s="12" customFormat="1" ht="10.199999999999999">
      <c r="B281" s="148"/>
      <c r="D281" s="149" t="s">
        <v>174</v>
      </c>
      <c r="E281" s="150" t="s">
        <v>1</v>
      </c>
      <c r="F281" s="151" t="s">
        <v>86</v>
      </c>
      <c r="H281" s="152">
        <v>1</v>
      </c>
      <c r="I281" s="153"/>
      <c r="L281" s="148"/>
      <c r="M281" s="154"/>
      <c r="T281" s="155"/>
      <c r="AT281" s="150" t="s">
        <v>174</v>
      </c>
      <c r="AU281" s="150" t="s">
        <v>88</v>
      </c>
      <c r="AV281" s="12" t="s">
        <v>88</v>
      </c>
      <c r="AW281" s="12" t="s">
        <v>34</v>
      </c>
      <c r="AX281" s="12" t="s">
        <v>86</v>
      </c>
      <c r="AY281" s="150" t="s">
        <v>165</v>
      </c>
    </row>
    <row r="282" spans="2:65" s="11" customFormat="1" ht="22.8" customHeight="1">
      <c r="B282" s="122"/>
      <c r="D282" s="123" t="s">
        <v>77</v>
      </c>
      <c r="E282" s="132" t="s">
        <v>354</v>
      </c>
      <c r="F282" s="132" t="s">
        <v>355</v>
      </c>
      <c r="I282" s="125"/>
      <c r="J282" s="133">
        <f>BK282</f>
        <v>0</v>
      </c>
      <c r="L282" s="122"/>
      <c r="M282" s="127"/>
      <c r="P282" s="128">
        <f>SUM(P283:P300)</f>
        <v>0</v>
      </c>
      <c r="R282" s="128">
        <f>SUM(R283:R300)</f>
        <v>6.7057991999999986</v>
      </c>
      <c r="T282" s="129">
        <f>SUM(T283:T300)</f>
        <v>0</v>
      </c>
      <c r="AR282" s="123" t="s">
        <v>88</v>
      </c>
      <c r="AT282" s="130" t="s">
        <v>77</v>
      </c>
      <c r="AU282" s="130" t="s">
        <v>86</v>
      </c>
      <c r="AY282" s="123" t="s">
        <v>165</v>
      </c>
      <c r="BK282" s="131">
        <f>SUM(BK283:BK300)</f>
        <v>0</v>
      </c>
    </row>
    <row r="283" spans="2:65" s="1" customFormat="1" ht="24.15" customHeight="1">
      <c r="B283" s="32"/>
      <c r="C283" s="134" t="s">
        <v>356</v>
      </c>
      <c r="D283" s="134" t="s">
        <v>168</v>
      </c>
      <c r="E283" s="135" t="s">
        <v>357</v>
      </c>
      <c r="F283" s="136" t="s">
        <v>358</v>
      </c>
      <c r="G283" s="137" t="s">
        <v>193</v>
      </c>
      <c r="H283" s="138">
        <v>81.66</v>
      </c>
      <c r="I283" s="139"/>
      <c r="J283" s="140">
        <f>ROUND(I283*H283,2)</f>
        <v>0</v>
      </c>
      <c r="K283" s="141"/>
      <c r="L283" s="32"/>
      <c r="M283" s="142" t="s">
        <v>1</v>
      </c>
      <c r="N283" s="143" t="s">
        <v>43</v>
      </c>
      <c r="P283" s="144">
        <f>O283*H283</f>
        <v>0</v>
      </c>
      <c r="Q283" s="144">
        <v>1.324E-2</v>
      </c>
      <c r="R283" s="144">
        <f>Q283*H283</f>
        <v>1.0811784</v>
      </c>
      <c r="S283" s="144">
        <v>0</v>
      </c>
      <c r="T283" s="145">
        <f>S283*H283</f>
        <v>0</v>
      </c>
      <c r="AR283" s="146" t="s">
        <v>301</v>
      </c>
      <c r="AT283" s="146" t="s">
        <v>168</v>
      </c>
      <c r="AU283" s="146" t="s">
        <v>88</v>
      </c>
      <c r="AY283" s="17" t="s">
        <v>165</v>
      </c>
      <c r="BE283" s="147">
        <f>IF(N283="základní",J283,0)</f>
        <v>0</v>
      </c>
      <c r="BF283" s="147">
        <f>IF(N283="snížená",J283,0)</f>
        <v>0</v>
      </c>
      <c r="BG283" s="147">
        <f>IF(N283="zákl. přenesená",J283,0)</f>
        <v>0</v>
      </c>
      <c r="BH283" s="147">
        <f>IF(N283="sníž. přenesená",J283,0)</f>
        <v>0</v>
      </c>
      <c r="BI283" s="147">
        <f>IF(N283="nulová",J283,0)</f>
        <v>0</v>
      </c>
      <c r="BJ283" s="17" t="s">
        <v>86</v>
      </c>
      <c r="BK283" s="147">
        <f>ROUND(I283*H283,2)</f>
        <v>0</v>
      </c>
      <c r="BL283" s="17" t="s">
        <v>301</v>
      </c>
      <c r="BM283" s="146" t="s">
        <v>359</v>
      </c>
    </row>
    <row r="284" spans="2:65" s="12" customFormat="1" ht="10.199999999999999">
      <c r="B284" s="148"/>
      <c r="D284" s="149" t="s">
        <v>174</v>
      </c>
      <c r="E284" s="150" t="s">
        <v>1</v>
      </c>
      <c r="F284" s="151" t="s">
        <v>360</v>
      </c>
      <c r="H284" s="152">
        <v>66.510000000000005</v>
      </c>
      <c r="I284" s="153"/>
      <c r="L284" s="148"/>
      <c r="M284" s="154"/>
      <c r="T284" s="155"/>
      <c r="AT284" s="150" t="s">
        <v>174</v>
      </c>
      <c r="AU284" s="150" t="s">
        <v>88</v>
      </c>
      <c r="AV284" s="12" t="s">
        <v>88</v>
      </c>
      <c r="AW284" s="12" t="s">
        <v>34</v>
      </c>
      <c r="AX284" s="12" t="s">
        <v>78</v>
      </c>
      <c r="AY284" s="150" t="s">
        <v>165</v>
      </c>
    </row>
    <row r="285" spans="2:65" s="15" customFormat="1" ht="10.199999999999999">
      <c r="B285" s="169"/>
      <c r="D285" s="149" t="s">
        <v>174</v>
      </c>
      <c r="E285" s="170" t="s">
        <v>361</v>
      </c>
      <c r="F285" s="171" t="s">
        <v>184</v>
      </c>
      <c r="H285" s="172">
        <v>66.510000000000005</v>
      </c>
      <c r="I285" s="173"/>
      <c r="L285" s="169"/>
      <c r="M285" s="174"/>
      <c r="T285" s="175"/>
      <c r="AT285" s="170" t="s">
        <v>174</v>
      </c>
      <c r="AU285" s="170" t="s">
        <v>88</v>
      </c>
      <c r="AV285" s="15" t="s">
        <v>166</v>
      </c>
      <c r="AW285" s="15" t="s">
        <v>34</v>
      </c>
      <c r="AX285" s="15" t="s">
        <v>78</v>
      </c>
      <c r="AY285" s="170" t="s">
        <v>165</v>
      </c>
    </row>
    <row r="286" spans="2:65" s="12" customFormat="1" ht="10.199999999999999">
      <c r="B286" s="148"/>
      <c r="D286" s="149" t="s">
        <v>174</v>
      </c>
      <c r="E286" s="150" t="s">
        <v>1</v>
      </c>
      <c r="F286" s="151" t="s">
        <v>362</v>
      </c>
      <c r="H286" s="152">
        <v>15.15</v>
      </c>
      <c r="I286" s="153"/>
      <c r="L286" s="148"/>
      <c r="M286" s="154"/>
      <c r="T286" s="155"/>
      <c r="AT286" s="150" t="s">
        <v>174</v>
      </c>
      <c r="AU286" s="150" t="s">
        <v>88</v>
      </c>
      <c r="AV286" s="12" t="s">
        <v>88</v>
      </c>
      <c r="AW286" s="12" t="s">
        <v>34</v>
      </c>
      <c r="AX286" s="12" t="s">
        <v>78</v>
      </c>
      <c r="AY286" s="150" t="s">
        <v>165</v>
      </c>
    </row>
    <row r="287" spans="2:65" s="15" customFormat="1" ht="10.199999999999999">
      <c r="B287" s="169"/>
      <c r="D287" s="149" t="s">
        <v>174</v>
      </c>
      <c r="E287" s="170" t="s">
        <v>363</v>
      </c>
      <c r="F287" s="171" t="s">
        <v>184</v>
      </c>
      <c r="H287" s="172">
        <v>15.15</v>
      </c>
      <c r="I287" s="173"/>
      <c r="L287" s="169"/>
      <c r="M287" s="174"/>
      <c r="T287" s="175"/>
      <c r="AT287" s="170" t="s">
        <v>174</v>
      </c>
      <c r="AU287" s="170" t="s">
        <v>88</v>
      </c>
      <c r="AV287" s="15" t="s">
        <v>166</v>
      </c>
      <c r="AW287" s="15" t="s">
        <v>34</v>
      </c>
      <c r="AX287" s="15" t="s">
        <v>78</v>
      </c>
      <c r="AY287" s="170" t="s">
        <v>165</v>
      </c>
    </row>
    <row r="288" spans="2:65" s="13" customFormat="1" ht="10.199999999999999">
      <c r="B288" s="156"/>
      <c r="D288" s="149" t="s">
        <v>174</v>
      </c>
      <c r="E288" s="157" t="s">
        <v>1</v>
      </c>
      <c r="F288" s="158" t="s">
        <v>176</v>
      </c>
      <c r="H288" s="159">
        <v>81.66</v>
      </c>
      <c r="I288" s="160"/>
      <c r="L288" s="156"/>
      <c r="M288" s="161"/>
      <c r="T288" s="162"/>
      <c r="AT288" s="157" t="s">
        <v>174</v>
      </c>
      <c r="AU288" s="157" t="s">
        <v>88</v>
      </c>
      <c r="AV288" s="13" t="s">
        <v>172</v>
      </c>
      <c r="AW288" s="13" t="s">
        <v>34</v>
      </c>
      <c r="AX288" s="13" t="s">
        <v>86</v>
      </c>
      <c r="AY288" s="157" t="s">
        <v>165</v>
      </c>
    </row>
    <row r="289" spans="2:65" s="1" customFormat="1" ht="24.15" customHeight="1">
      <c r="B289" s="32"/>
      <c r="C289" s="134" t="s">
        <v>364</v>
      </c>
      <c r="D289" s="134" t="s">
        <v>168</v>
      </c>
      <c r="E289" s="135" t="s">
        <v>365</v>
      </c>
      <c r="F289" s="136" t="s">
        <v>366</v>
      </c>
      <c r="G289" s="137" t="s">
        <v>193</v>
      </c>
      <c r="H289" s="138">
        <v>219.136</v>
      </c>
      <c r="I289" s="139"/>
      <c r="J289" s="140">
        <f>ROUND(I289*H289,2)</f>
        <v>0</v>
      </c>
      <c r="K289" s="141"/>
      <c r="L289" s="32"/>
      <c r="M289" s="142" t="s">
        <v>1</v>
      </c>
      <c r="N289" s="143" t="s">
        <v>43</v>
      </c>
      <c r="P289" s="144">
        <f>O289*H289</f>
        <v>0</v>
      </c>
      <c r="Q289" s="144">
        <v>2.4899999999999999E-2</v>
      </c>
      <c r="R289" s="144">
        <f>Q289*H289</f>
        <v>5.4564863999999993</v>
      </c>
      <c r="S289" s="144">
        <v>0</v>
      </c>
      <c r="T289" s="145">
        <f>S289*H289</f>
        <v>0</v>
      </c>
      <c r="AR289" s="146" t="s">
        <v>301</v>
      </c>
      <c r="AT289" s="146" t="s">
        <v>168</v>
      </c>
      <c r="AU289" s="146" t="s">
        <v>88</v>
      </c>
      <c r="AY289" s="17" t="s">
        <v>165</v>
      </c>
      <c r="BE289" s="147">
        <f>IF(N289="základní",J289,0)</f>
        <v>0</v>
      </c>
      <c r="BF289" s="147">
        <f>IF(N289="snížená",J289,0)</f>
        <v>0</v>
      </c>
      <c r="BG289" s="147">
        <f>IF(N289="zákl. přenesená",J289,0)</f>
        <v>0</v>
      </c>
      <c r="BH289" s="147">
        <f>IF(N289="sníž. přenesená",J289,0)</f>
        <v>0</v>
      </c>
      <c r="BI289" s="147">
        <f>IF(N289="nulová",J289,0)</f>
        <v>0</v>
      </c>
      <c r="BJ289" s="17" t="s">
        <v>86</v>
      </c>
      <c r="BK289" s="147">
        <f>ROUND(I289*H289,2)</f>
        <v>0</v>
      </c>
      <c r="BL289" s="17" t="s">
        <v>301</v>
      </c>
      <c r="BM289" s="146" t="s">
        <v>367</v>
      </c>
    </row>
    <row r="290" spans="2:65" s="12" customFormat="1" ht="10.199999999999999">
      <c r="B290" s="148"/>
      <c r="D290" s="149" t="s">
        <v>174</v>
      </c>
      <c r="E290" s="150" t="s">
        <v>1</v>
      </c>
      <c r="F290" s="151" t="s">
        <v>121</v>
      </c>
      <c r="H290" s="152">
        <v>219.136</v>
      </c>
      <c r="I290" s="153"/>
      <c r="L290" s="148"/>
      <c r="M290" s="154"/>
      <c r="T290" s="155"/>
      <c r="AT290" s="150" t="s">
        <v>174</v>
      </c>
      <c r="AU290" s="150" t="s">
        <v>88</v>
      </c>
      <c r="AV290" s="12" t="s">
        <v>88</v>
      </c>
      <c r="AW290" s="12" t="s">
        <v>34</v>
      </c>
      <c r="AX290" s="12" t="s">
        <v>78</v>
      </c>
      <c r="AY290" s="150" t="s">
        <v>165</v>
      </c>
    </row>
    <row r="291" spans="2:65" s="15" customFormat="1" ht="10.199999999999999">
      <c r="B291" s="169"/>
      <c r="D291" s="149" t="s">
        <v>174</v>
      </c>
      <c r="E291" s="170" t="s">
        <v>1</v>
      </c>
      <c r="F291" s="171" t="s">
        <v>184</v>
      </c>
      <c r="H291" s="172">
        <v>219.136</v>
      </c>
      <c r="I291" s="173"/>
      <c r="L291" s="169"/>
      <c r="M291" s="174"/>
      <c r="T291" s="175"/>
      <c r="AT291" s="170" t="s">
        <v>174</v>
      </c>
      <c r="AU291" s="170" t="s">
        <v>88</v>
      </c>
      <c r="AV291" s="15" t="s">
        <v>166</v>
      </c>
      <c r="AW291" s="15" t="s">
        <v>34</v>
      </c>
      <c r="AX291" s="15" t="s">
        <v>78</v>
      </c>
      <c r="AY291" s="170" t="s">
        <v>165</v>
      </c>
    </row>
    <row r="292" spans="2:65" s="13" customFormat="1" ht="10.199999999999999">
      <c r="B292" s="156"/>
      <c r="D292" s="149" t="s">
        <v>174</v>
      </c>
      <c r="E292" s="157" t="s">
        <v>1</v>
      </c>
      <c r="F292" s="158" t="s">
        <v>176</v>
      </c>
      <c r="H292" s="159">
        <v>219.136</v>
      </c>
      <c r="I292" s="160"/>
      <c r="L292" s="156"/>
      <c r="M292" s="161"/>
      <c r="T292" s="162"/>
      <c r="AT292" s="157" t="s">
        <v>174</v>
      </c>
      <c r="AU292" s="157" t="s">
        <v>88</v>
      </c>
      <c r="AV292" s="13" t="s">
        <v>172</v>
      </c>
      <c r="AW292" s="13" t="s">
        <v>34</v>
      </c>
      <c r="AX292" s="13" t="s">
        <v>86</v>
      </c>
      <c r="AY292" s="157" t="s">
        <v>165</v>
      </c>
    </row>
    <row r="293" spans="2:65" s="1" customFormat="1" ht="10.199999999999999">
      <c r="B293" s="32"/>
      <c r="D293" s="149" t="s">
        <v>218</v>
      </c>
      <c r="F293" s="187" t="s">
        <v>304</v>
      </c>
      <c r="L293" s="32"/>
      <c r="M293" s="188"/>
      <c r="T293" s="56"/>
      <c r="AU293" s="17" t="s">
        <v>88</v>
      </c>
    </row>
    <row r="294" spans="2:65" s="1" customFormat="1" ht="10.199999999999999">
      <c r="B294" s="32"/>
      <c r="D294" s="149" t="s">
        <v>218</v>
      </c>
      <c r="F294" s="189" t="s">
        <v>303</v>
      </c>
      <c r="H294" s="190">
        <v>219.136</v>
      </c>
      <c r="L294" s="32"/>
      <c r="M294" s="188"/>
      <c r="T294" s="56"/>
      <c r="AU294" s="17" t="s">
        <v>88</v>
      </c>
    </row>
    <row r="295" spans="2:65" s="1" customFormat="1" ht="10.199999999999999">
      <c r="B295" s="32"/>
      <c r="D295" s="149" t="s">
        <v>218</v>
      </c>
      <c r="F295" s="189" t="s">
        <v>184</v>
      </c>
      <c r="H295" s="190">
        <v>219.136</v>
      </c>
      <c r="L295" s="32"/>
      <c r="M295" s="188"/>
      <c r="T295" s="56"/>
      <c r="AU295" s="17" t="s">
        <v>88</v>
      </c>
    </row>
    <row r="296" spans="2:65" s="1" customFormat="1" ht="21.75" customHeight="1">
      <c r="B296" s="32"/>
      <c r="C296" s="134" t="s">
        <v>368</v>
      </c>
      <c r="D296" s="134" t="s">
        <v>168</v>
      </c>
      <c r="E296" s="135" t="s">
        <v>369</v>
      </c>
      <c r="F296" s="136" t="s">
        <v>370</v>
      </c>
      <c r="G296" s="137" t="s">
        <v>207</v>
      </c>
      <c r="H296" s="138">
        <v>60.48</v>
      </c>
      <c r="I296" s="139"/>
      <c r="J296" s="140">
        <f>ROUND(I296*H296,2)</f>
        <v>0</v>
      </c>
      <c r="K296" s="141"/>
      <c r="L296" s="32"/>
      <c r="M296" s="142" t="s">
        <v>1</v>
      </c>
      <c r="N296" s="143" t="s">
        <v>43</v>
      </c>
      <c r="P296" s="144">
        <f>O296*H296</f>
        <v>0</v>
      </c>
      <c r="Q296" s="144">
        <v>2.7799999999999999E-3</v>
      </c>
      <c r="R296" s="144">
        <f>Q296*H296</f>
        <v>0.16813439999999999</v>
      </c>
      <c r="S296" s="144">
        <v>0</v>
      </c>
      <c r="T296" s="145">
        <f>S296*H296</f>
        <v>0</v>
      </c>
      <c r="AR296" s="146" t="s">
        <v>301</v>
      </c>
      <c r="AT296" s="146" t="s">
        <v>168</v>
      </c>
      <c r="AU296" s="146" t="s">
        <v>88</v>
      </c>
      <c r="AY296" s="17" t="s">
        <v>165</v>
      </c>
      <c r="BE296" s="147">
        <f>IF(N296="základní",J296,0)</f>
        <v>0</v>
      </c>
      <c r="BF296" s="147">
        <f>IF(N296="snížená",J296,0)</f>
        <v>0</v>
      </c>
      <c r="BG296" s="147">
        <f>IF(N296="zákl. přenesená",J296,0)</f>
        <v>0</v>
      </c>
      <c r="BH296" s="147">
        <f>IF(N296="sníž. přenesená",J296,0)</f>
        <v>0</v>
      </c>
      <c r="BI296" s="147">
        <f>IF(N296="nulová",J296,0)</f>
        <v>0</v>
      </c>
      <c r="BJ296" s="17" t="s">
        <v>86</v>
      </c>
      <c r="BK296" s="147">
        <f>ROUND(I296*H296,2)</f>
        <v>0</v>
      </c>
      <c r="BL296" s="17" t="s">
        <v>301</v>
      </c>
      <c r="BM296" s="146" t="s">
        <v>371</v>
      </c>
    </row>
    <row r="297" spans="2:65" s="12" customFormat="1" ht="10.199999999999999">
      <c r="B297" s="148"/>
      <c r="D297" s="149" t="s">
        <v>174</v>
      </c>
      <c r="E297" s="150" t="s">
        <v>1</v>
      </c>
      <c r="F297" s="151" t="s">
        <v>372</v>
      </c>
      <c r="H297" s="152">
        <v>60.48</v>
      </c>
      <c r="I297" s="153"/>
      <c r="L297" s="148"/>
      <c r="M297" s="154"/>
      <c r="T297" s="155"/>
      <c r="AT297" s="150" t="s">
        <v>174</v>
      </c>
      <c r="AU297" s="150" t="s">
        <v>88</v>
      </c>
      <c r="AV297" s="12" t="s">
        <v>88</v>
      </c>
      <c r="AW297" s="12" t="s">
        <v>34</v>
      </c>
      <c r="AX297" s="12" t="s">
        <v>78</v>
      </c>
      <c r="AY297" s="150" t="s">
        <v>165</v>
      </c>
    </row>
    <row r="298" spans="2:65" s="15" customFormat="1" ht="10.199999999999999">
      <c r="B298" s="169"/>
      <c r="D298" s="149" t="s">
        <v>174</v>
      </c>
      <c r="E298" s="170" t="s">
        <v>1</v>
      </c>
      <c r="F298" s="171" t="s">
        <v>184</v>
      </c>
      <c r="H298" s="172">
        <v>60.48</v>
      </c>
      <c r="I298" s="173"/>
      <c r="L298" s="169"/>
      <c r="M298" s="174"/>
      <c r="T298" s="175"/>
      <c r="AT298" s="170" t="s">
        <v>174</v>
      </c>
      <c r="AU298" s="170" t="s">
        <v>88</v>
      </c>
      <c r="AV298" s="15" t="s">
        <v>166</v>
      </c>
      <c r="AW298" s="15" t="s">
        <v>34</v>
      </c>
      <c r="AX298" s="15" t="s">
        <v>78</v>
      </c>
      <c r="AY298" s="170" t="s">
        <v>165</v>
      </c>
    </row>
    <row r="299" spans="2:65" s="13" customFormat="1" ht="10.199999999999999">
      <c r="B299" s="156"/>
      <c r="D299" s="149" t="s">
        <v>174</v>
      </c>
      <c r="E299" s="157" t="s">
        <v>1</v>
      </c>
      <c r="F299" s="158" t="s">
        <v>176</v>
      </c>
      <c r="H299" s="159">
        <v>60.48</v>
      </c>
      <c r="I299" s="160"/>
      <c r="L299" s="156"/>
      <c r="M299" s="161"/>
      <c r="T299" s="162"/>
      <c r="AT299" s="157" t="s">
        <v>174</v>
      </c>
      <c r="AU299" s="157" t="s">
        <v>88</v>
      </c>
      <c r="AV299" s="13" t="s">
        <v>172</v>
      </c>
      <c r="AW299" s="13" t="s">
        <v>34</v>
      </c>
      <c r="AX299" s="13" t="s">
        <v>86</v>
      </c>
      <c r="AY299" s="157" t="s">
        <v>165</v>
      </c>
    </row>
    <row r="300" spans="2:65" s="1" customFormat="1" ht="24.15" customHeight="1">
      <c r="B300" s="32"/>
      <c r="C300" s="134" t="s">
        <v>373</v>
      </c>
      <c r="D300" s="134" t="s">
        <v>168</v>
      </c>
      <c r="E300" s="135" t="s">
        <v>374</v>
      </c>
      <c r="F300" s="136" t="s">
        <v>375</v>
      </c>
      <c r="G300" s="137" t="s">
        <v>179</v>
      </c>
      <c r="H300" s="138">
        <v>6.7060000000000004</v>
      </c>
      <c r="I300" s="139"/>
      <c r="J300" s="140">
        <f>ROUND(I300*H300,2)</f>
        <v>0</v>
      </c>
      <c r="K300" s="141"/>
      <c r="L300" s="32"/>
      <c r="M300" s="142" t="s">
        <v>1</v>
      </c>
      <c r="N300" s="143" t="s">
        <v>43</v>
      </c>
      <c r="P300" s="144">
        <f>O300*H300</f>
        <v>0</v>
      </c>
      <c r="Q300" s="144">
        <v>0</v>
      </c>
      <c r="R300" s="144">
        <f>Q300*H300</f>
        <v>0</v>
      </c>
      <c r="S300" s="144">
        <v>0</v>
      </c>
      <c r="T300" s="145">
        <f>S300*H300</f>
        <v>0</v>
      </c>
      <c r="AR300" s="146" t="s">
        <v>301</v>
      </c>
      <c r="AT300" s="146" t="s">
        <v>168</v>
      </c>
      <c r="AU300" s="146" t="s">
        <v>88</v>
      </c>
      <c r="AY300" s="17" t="s">
        <v>165</v>
      </c>
      <c r="BE300" s="147">
        <f>IF(N300="základní",J300,0)</f>
        <v>0</v>
      </c>
      <c r="BF300" s="147">
        <f>IF(N300="snížená",J300,0)</f>
        <v>0</v>
      </c>
      <c r="BG300" s="147">
        <f>IF(N300="zákl. přenesená",J300,0)</f>
        <v>0</v>
      </c>
      <c r="BH300" s="147">
        <f>IF(N300="sníž. přenesená",J300,0)</f>
        <v>0</v>
      </c>
      <c r="BI300" s="147">
        <f>IF(N300="nulová",J300,0)</f>
        <v>0</v>
      </c>
      <c r="BJ300" s="17" t="s">
        <v>86</v>
      </c>
      <c r="BK300" s="147">
        <f>ROUND(I300*H300,2)</f>
        <v>0</v>
      </c>
      <c r="BL300" s="17" t="s">
        <v>301</v>
      </c>
      <c r="BM300" s="146" t="s">
        <v>376</v>
      </c>
    </row>
    <row r="301" spans="2:65" s="11" customFormat="1" ht="22.8" customHeight="1">
      <c r="B301" s="122"/>
      <c r="D301" s="123" t="s">
        <v>77</v>
      </c>
      <c r="E301" s="132" t="s">
        <v>377</v>
      </c>
      <c r="F301" s="132" t="s">
        <v>378</v>
      </c>
      <c r="I301" s="125"/>
      <c r="J301" s="133">
        <f>BK301</f>
        <v>0</v>
      </c>
      <c r="L301" s="122"/>
      <c r="M301" s="127"/>
      <c r="P301" s="128">
        <f>SUM(P302:P341)</f>
        <v>0</v>
      </c>
      <c r="R301" s="128">
        <f>SUM(R302:R341)</f>
        <v>1.0067439999999999</v>
      </c>
      <c r="T301" s="129">
        <f>SUM(T302:T341)</f>
        <v>0.64300000000000002</v>
      </c>
      <c r="AR301" s="123" t="s">
        <v>88</v>
      </c>
      <c r="AT301" s="130" t="s">
        <v>77</v>
      </c>
      <c r="AU301" s="130" t="s">
        <v>86</v>
      </c>
      <c r="AY301" s="123" t="s">
        <v>165</v>
      </c>
      <c r="BK301" s="131">
        <f>SUM(BK302:BK341)</f>
        <v>0</v>
      </c>
    </row>
    <row r="302" spans="2:65" s="1" customFormat="1" ht="24.15" customHeight="1">
      <c r="B302" s="32"/>
      <c r="C302" s="134" t="s">
        <v>379</v>
      </c>
      <c r="D302" s="134" t="s">
        <v>168</v>
      </c>
      <c r="E302" s="135" t="s">
        <v>380</v>
      </c>
      <c r="F302" s="136" t="s">
        <v>381</v>
      </c>
      <c r="G302" s="137" t="s">
        <v>171</v>
      </c>
      <c r="H302" s="138">
        <v>8</v>
      </c>
      <c r="I302" s="139"/>
      <c r="J302" s="140">
        <f>ROUND(I302*H302,2)</f>
        <v>0</v>
      </c>
      <c r="K302" s="141"/>
      <c r="L302" s="32"/>
      <c r="M302" s="142" t="s">
        <v>1</v>
      </c>
      <c r="N302" s="143" t="s">
        <v>43</v>
      </c>
      <c r="P302" s="144">
        <f>O302*H302</f>
        <v>0</v>
      </c>
      <c r="Q302" s="144">
        <v>0</v>
      </c>
      <c r="R302" s="144">
        <f>Q302*H302</f>
        <v>0</v>
      </c>
      <c r="S302" s="144">
        <v>0</v>
      </c>
      <c r="T302" s="145">
        <f>S302*H302</f>
        <v>0</v>
      </c>
      <c r="AR302" s="146" t="s">
        <v>301</v>
      </c>
      <c r="AT302" s="146" t="s">
        <v>168</v>
      </c>
      <c r="AU302" s="146" t="s">
        <v>88</v>
      </c>
      <c r="AY302" s="17" t="s">
        <v>165</v>
      </c>
      <c r="BE302" s="147">
        <f>IF(N302="základní",J302,0)</f>
        <v>0</v>
      </c>
      <c r="BF302" s="147">
        <f>IF(N302="snížená",J302,0)</f>
        <v>0</v>
      </c>
      <c r="BG302" s="147">
        <f>IF(N302="zákl. přenesená",J302,0)</f>
        <v>0</v>
      </c>
      <c r="BH302" s="147">
        <f>IF(N302="sníž. přenesená",J302,0)</f>
        <v>0</v>
      </c>
      <c r="BI302" s="147">
        <f>IF(N302="nulová",J302,0)</f>
        <v>0</v>
      </c>
      <c r="BJ302" s="17" t="s">
        <v>86</v>
      </c>
      <c r="BK302" s="147">
        <f>ROUND(I302*H302,2)</f>
        <v>0</v>
      </c>
      <c r="BL302" s="17" t="s">
        <v>301</v>
      </c>
      <c r="BM302" s="146" t="s">
        <v>382</v>
      </c>
    </row>
    <row r="303" spans="2:65" s="12" customFormat="1" ht="10.199999999999999">
      <c r="B303" s="148"/>
      <c r="D303" s="149" t="s">
        <v>174</v>
      </c>
      <c r="E303" s="150" t="s">
        <v>1</v>
      </c>
      <c r="F303" s="151" t="s">
        <v>188</v>
      </c>
      <c r="H303" s="152">
        <v>8</v>
      </c>
      <c r="I303" s="153"/>
      <c r="L303" s="148"/>
      <c r="M303" s="154"/>
      <c r="T303" s="155"/>
      <c r="AT303" s="150" t="s">
        <v>174</v>
      </c>
      <c r="AU303" s="150" t="s">
        <v>88</v>
      </c>
      <c r="AV303" s="12" t="s">
        <v>88</v>
      </c>
      <c r="AW303" s="12" t="s">
        <v>34</v>
      </c>
      <c r="AX303" s="12" t="s">
        <v>78</v>
      </c>
      <c r="AY303" s="150" t="s">
        <v>165</v>
      </c>
    </row>
    <row r="304" spans="2:65" s="15" customFormat="1" ht="10.199999999999999">
      <c r="B304" s="169"/>
      <c r="D304" s="149" t="s">
        <v>174</v>
      </c>
      <c r="E304" s="170" t="s">
        <v>1</v>
      </c>
      <c r="F304" s="171" t="s">
        <v>184</v>
      </c>
      <c r="H304" s="172">
        <v>8</v>
      </c>
      <c r="I304" s="173"/>
      <c r="L304" s="169"/>
      <c r="M304" s="174"/>
      <c r="T304" s="175"/>
      <c r="AT304" s="170" t="s">
        <v>174</v>
      </c>
      <c r="AU304" s="170" t="s">
        <v>88</v>
      </c>
      <c r="AV304" s="15" t="s">
        <v>166</v>
      </c>
      <c r="AW304" s="15" t="s">
        <v>34</v>
      </c>
      <c r="AX304" s="15" t="s">
        <v>78</v>
      </c>
      <c r="AY304" s="170" t="s">
        <v>165</v>
      </c>
    </row>
    <row r="305" spans="2:65" s="13" customFormat="1" ht="10.199999999999999">
      <c r="B305" s="156"/>
      <c r="D305" s="149" t="s">
        <v>174</v>
      </c>
      <c r="E305" s="157" t="s">
        <v>1</v>
      </c>
      <c r="F305" s="158" t="s">
        <v>176</v>
      </c>
      <c r="H305" s="159">
        <v>8</v>
      </c>
      <c r="I305" s="160"/>
      <c r="L305" s="156"/>
      <c r="M305" s="161"/>
      <c r="T305" s="162"/>
      <c r="AT305" s="157" t="s">
        <v>174</v>
      </c>
      <c r="AU305" s="157" t="s">
        <v>88</v>
      </c>
      <c r="AV305" s="13" t="s">
        <v>172</v>
      </c>
      <c r="AW305" s="13" t="s">
        <v>34</v>
      </c>
      <c r="AX305" s="13" t="s">
        <v>86</v>
      </c>
      <c r="AY305" s="157" t="s">
        <v>165</v>
      </c>
    </row>
    <row r="306" spans="2:65" s="1" customFormat="1" ht="33" customHeight="1">
      <c r="B306" s="32"/>
      <c r="C306" s="176" t="s">
        <v>383</v>
      </c>
      <c r="D306" s="176" t="s">
        <v>185</v>
      </c>
      <c r="E306" s="177" t="s">
        <v>384</v>
      </c>
      <c r="F306" s="178" t="s">
        <v>385</v>
      </c>
      <c r="G306" s="179" t="s">
        <v>171</v>
      </c>
      <c r="H306" s="180">
        <v>3</v>
      </c>
      <c r="I306" s="181"/>
      <c r="J306" s="182">
        <f>ROUND(I306*H306,2)</f>
        <v>0</v>
      </c>
      <c r="K306" s="183"/>
      <c r="L306" s="184"/>
      <c r="M306" s="185" t="s">
        <v>1</v>
      </c>
      <c r="N306" s="186" t="s">
        <v>43</v>
      </c>
      <c r="P306" s="144">
        <f>O306*H306</f>
        <v>0</v>
      </c>
      <c r="Q306" s="144">
        <v>2.4299999999999999E-2</v>
      </c>
      <c r="R306" s="144">
        <f>Q306*H306</f>
        <v>7.2899999999999993E-2</v>
      </c>
      <c r="S306" s="144">
        <v>0</v>
      </c>
      <c r="T306" s="145">
        <f>S306*H306</f>
        <v>0</v>
      </c>
      <c r="AR306" s="146" t="s">
        <v>308</v>
      </c>
      <c r="AT306" s="146" t="s">
        <v>185</v>
      </c>
      <c r="AU306" s="146" t="s">
        <v>88</v>
      </c>
      <c r="AY306" s="17" t="s">
        <v>165</v>
      </c>
      <c r="BE306" s="147">
        <f>IF(N306="základní",J306,0)</f>
        <v>0</v>
      </c>
      <c r="BF306" s="147">
        <f>IF(N306="snížená",J306,0)</f>
        <v>0</v>
      </c>
      <c r="BG306" s="147">
        <f>IF(N306="zákl. přenesená",J306,0)</f>
        <v>0</v>
      </c>
      <c r="BH306" s="147">
        <f>IF(N306="sníž. přenesená",J306,0)</f>
        <v>0</v>
      </c>
      <c r="BI306" s="147">
        <f>IF(N306="nulová",J306,0)</f>
        <v>0</v>
      </c>
      <c r="BJ306" s="17" t="s">
        <v>86</v>
      </c>
      <c r="BK306" s="147">
        <f>ROUND(I306*H306,2)</f>
        <v>0</v>
      </c>
      <c r="BL306" s="17" t="s">
        <v>301</v>
      </c>
      <c r="BM306" s="146" t="s">
        <v>386</v>
      </c>
    </row>
    <row r="307" spans="2:65" s="12" customFormat="1" ht="10.199999999999999">
      <c r="B307" s="148"/>
      <c r="D307" s="149" t="s">
        <v>174</v>
      </c>
      <c r="E307" s="150" t="s">
        <v>1</v>
      </c>
      <c r="F307" s="151" t="s">
        <v>387</v>
      </c>
      <c r="H307" s="152">
        <v>3</v>
      </c>
      <c r="I307" s="153"/>
      <c r="L307" s="148"/>
      <c r="M307" s="154"/>
      <c r="T307" s="155"/>
      <c r="AT307" s="150" t="s">
        <v>174</v>
      </c>
      <c r="AU307" s="150" t="s">
        <v>88</v>
      </c>
      <c r="AV307" s="12" t="s">
        <v>88</v>
      </c>
      <c r="AW307" s="12" t="s">
        <v>34</v>
      </c>
      <c r="AX307" s="12" t="s">
        <v>78</v>
      </c>
      <c r="AY307" s="150" t="s">
        <v>165</v>
      </c>
    </row>
    <row r="308" spans="2:65" s="15" customFormat="1" ht="10.199999999999999">
      <c r="B308" s="169"/>
      <c r="D308" s="149" t="s">
        <v>174</v>
      </c>
      <c r="E308" s="170" t="s">
        <v>1</v>
      </c>
      <c r="F308" s="171" t="s">
        <v>184</v>
      </c>
      <c r="H308" s="172">
        <v>3</v>
      </c>
      <c r="I308" s="173"/>
      <c r="L308" s="169"/>
      <c r="M308" s="174"/>
      <c r="T308" s="175"/>
      <c r="AT308" s="170" t="s">
        <v>174</v>
      </c>
      <c r="AU308" s="170" t="s">
        <v>88</v>
      </c>
      <c r="AV308" s="15" t="s">
        <v>166</v>
      </c>
      <c r="AW308" s="15" t="s">
        <v>34</v>
      </c>
      <c r="AX308" s="15" t="s">
        <v>78</v>
      </c>
      <c r="AY308" s="170" t="s">
        <v>165</v>
      </c>
    </row>
    <row r="309" spans="2:65" s="13" customFormat="1" ht="10.199999999999999">
      <c r="B309" s="156"/>
      <c r="D309" s="149" t="s">
        <v>174</v>
      </c>
      <c r="E309" s="157" t="s">
        <v>1</v>
      </c>
      <c r="F309" s="158" t="s">
        <v>176</v>
      </c>
      <c r="H309" s="159">
        <v>3</v>
      </c>
      <c r="I309" s="160"/>
      <c r="L309" s="156"/>
      <c r="M309" s="161"/>
      <c r="T309" s="162"/>
      <c r="AT309" s="157" t="s">
        <v>174</v>
      </c>
      <c r="AU309" s="157" t="s">
        <v>88</v>
      </c>
      <c r="AV309" s="13" t="s">
        <v>172</v>
      </c>
      <c r="AW309" s="13" t="s">
        <v>34</v>
      </c>
      <c r="AX309" s="13" t="s">
        <v>86</v>
      </c>
      <c r="AY309" s="157" t="s">
        <v>165</v>
      </c>
    </row>
    <row r="310" spans="2:65" s="1" customFormat="1" ht="33" customHeight="1">
      <c r="B310" s="32"/>
      <c r="C310" s="176" t="s">
        <v>388</v>
      </c>
      <c r="D310" s="176" t="s">
        <v>185</v>
      </c>
      <c r="E310" s="177" t="s">
        <v>389</v>
      </c>
      <c r="F310" s="178" t="s">
        <v>390</v>
      </c>
      <c r="G310" s="179" t="s">
        <v>171</v>
      </c>
      <c r="H310" s="180">
        <v>2</v>
      </c>
      <c r="I310" s="181"/>
      <c r="J310" s="182">
        <f>ROUND(I310*H310,2)</f>
        <v>0</v>
      </c>
      <c r="K310" s="183"/>
      <c r="L310" s="184"/>
      <c r="M310" s="185" t="s">
        <v>1</v>
      </c>
      <c r="N310" s="186" t="s">
        <v>43</v>
      </c>
      <c r="P310" s="144">
        <f>O310*H310</f>
        <v>0</v>
      </c>
      <c r="Q310" s="144">
        <v>2.1600000000000001E-2</v>
      </c>
      <c r="R310" s="144">
        <f>Q310*H310</f>
        <v>4.3200000000000002E-2</v>
      </c>
      <c r="S310" s="144">
        <v>0</v>
      </c>
      <c r="T310" s="145">
        <f>S310*H310</f>
        <v>0</v>
      </c>
      <c r="AR310" s="146" t="s">
        <v>308</v>
      </c>
      <c r="AT310" s="146" t="s">
        <v>185</v>
      </c>
      <c r="AU310" s="146" t="s">
        <v>88</v>
      </c>
      <c r="AY310" s="17" t="s">
        <v>165</v>
      </c>
      <c r="BE310" s="147">
        <f>IF(N310="základní",J310,0)</f>
        <v>0</v>
      </c>
      <c r="BF310" s="147">
        <f>IF(N310="snížená",J310,0)</f>
        <v>0</v>
      </c>
      <c r="BG310" s="147">
        <f>IF(N310="zákl. přenesená",J310,0)</f>
        <v>0</v>
      </c>
      <c r="BH310" s="147">
        <f>IF(N310="sníž. přenesená",J310,0)</f>
        <v>0</v>
      </c>
      <c r="BI310" s="147">
        <f>IF(N310="nulová",J310,0)</f>
        <v>0</v>
      </c>
      <c r="BJ310" s="17" t="s">
        <v>86</v>
      </c>
      <c r="BK310" s="147">
        <f>ROUND(I310*H310,2)</f>
        <v>0</v>
      </c>
      <c r="BL310" s="17" t="s">
        <v>301</v>
      </c>
      <c r="BM310" s="146" t="s">
        <v>391</v>
      </c>
    </row>
    <row r="311" spans="2:65" s="12" customFormat="1" ht="10.199999999999999">
      <c r="B311" s="148"/>
      <c r="D311" s="149" t="s">
        <v>174</v>
      </c>
      <c r="E311" s="150" t="s">
        <v>1</v>
      </c>
      <c r="F311" s="151" t="s">
        <v>392</v>
      </c>
      <c r="H311" s="152">
        <v>2</v>
      </c>
      <c r="I311" s="153"/>
      <c r="L311" s="148"/>
      <c r="M311" s="154"/>
      <c r="T311" s="155"/>
      <c r="AT311" s="150" t="s">
        <v>174</v>
      </c>
      <c r="AU311" s="150" t="s">
        <v>88</v>
      </c>
      <c r="AV311" s="12" t="s">
        <v>88</v>
      </c>
      <c r="AW311" s="12" t="s">
        <v>34</v>
      </c>
      <c r="AX311" s="12" t="s">
        <v>78</v>
      </c>
      <c r="AY311" s="150" t="s">
        <v>165</v>
      </c>
    </row>
    <row r="312" spans="2:65" s="13" customFormat="1" ht="10.199999999999999">
      <c r="B312" s="156"/>
      <c r="D312" s="149" t="s">
        <v>174</v>
      </c>
      <c r="E312" s="157" t="s">
        <v>1</v>
      </c>
      <c r="F312" s="158" t="s">
        <v>176</v>
      </c>
      <c r="H312" s="159">
        <v>2</v>
      </c>
      <c r="I312" s="160"/>
      <c r="L312" s="156"/>
      <c r="M312" s="161"/>
      <c r="T312" s="162"/>
      <c r="AT312" s="157" t="s">
        <v>174</v>
      </c>
      <c r="AU312" s="157" t="s">
        <v>88</v>
      </c>
      <c r="AV312" s="13" t="s">
        <v>172</v>
      </c>
      <c r="AW312" s="13" t="s">
        <v>34</v>
      </c>
      <c r="AX312" s="13" t="s">
        <v>86</v>
      </c>
      <c r="AY312" s="157" t="s">
        <v>165</v>
      </c>
    </row>
    <row r="313" spans="2:65" s="1" customFormat="1" ht="24.15" customHeight="1">
      <c r="B313" s="32"/>
      <c r="C313" s="176" t="s">
        <v>393</v>
      </c>
      <c r="D313" s="176" t="s">
        <v>185</v>
      </c>
      <c r="E313" s="177" t="s">
        <v>394</v>
      </c>
      <c r="F313" s="178" t="s">
        <v>395</v>
      </c>
      <c r="G313" s="179" t="s">
        <v>171</v>
      </c>
      <c r="H313" s="180">
        <v>3</v>
      </c>
      <c r="I313" s="181"/>
      <c r="J313" s="182">
        <f>ROUND(I313*H313,2)</f>
        <v>0</v>
      </c>
      <c r="K313" s="183"/>
      <c r="L313" s="184"/>
      <c r="M313" s="185" t="s">
        <v>1</v>
      </c>
      <c r="N313" s="186" t="s">
        <v>43</v>
      </c>
      <c r="P313" s="144">
        <f>O313*H313</f>
        <v>0</v>
      </c>
      <c r="Q313" s="144">
        <v>1.89E-2</v>
      </c>
      <c r="R313" s="144">
        <f>Q313*H313</f>
        <v>5.67E-2</v>
      </c>
      <c r="S313" s="144">
        <v>0</v>
      </c>
      <c r="T313" s="145">
        <f>S313*H313</f>
        <v>0</v>
      </c>
      <c r="AR313" s="146" t="s">
        <v>308</v>
      </c>
      <c r="AT313" s="146" t="s">
        <v>185</v>
      </c>
      <c r="AU313" s="146" t="s">
        <v>88</v>
      </c>
      <c r="AY313" s="17" t="s">
        <v>165</v>
      </c>
      <c r="BE313" s="147">
        <f>IF(N313="základní",J313,0)</f>
        <v>0</v>
      </c>
      <c r="BF313" s="147">
        <f>IF(N313="snížená",J313,0)</f>
        <v>0</v>
      </c>
      <c r="BG313" s="147">
        <f>IF(N313="zákl. přenesená",J313,0)</f>
        <v>0</v>
      </c>
      <c r="BH313" s="147">
        <f>IF(N313="sníž. přenesená",J313,0)</f>
        <v>0</v>
      </c>
      <c r="BI313" s="147">
        <f>IF(N313="nulová",J313,0)</f>
        <v>0</v>
      </c>
      <c r="BJ313" s="17" t="s">
        <v>86</v>
      </c>
      <c r="BK313" s="147">
        <f>ROUND(I313*H313,2)</f>
        <v>0</v>
      </c>
      <c r="BL313" s="17" t="s">
        <v>301</v>
      </c>
      <c r="BM313" s="146" t="s">
        <v>396</v>
      </c>
    </row>
    <row r="314" spans="2:65" s="12" customFormat="1" ht="10.199999999999999">
      <c r="B314" s="148"/>
      <c r="D314" s="149" t="s">
        <v>174</v>
      </c>
      <c r="E314" s="150" t="s">
        <v>1</v>
      </c>
      <c r="F314" s="151" t="s">
        <v>166</v>
      </c>
      <c r="H314" s="152">
        <v>3</v>
      </c>
      <c r="I314" s="153"/>
      <c r="L314" s="148"/>
      <c r="M314" s="154"/>
      <c r="T314" s="155"/>
      <c r="AT314" s="150" t="s">
        <v>174</v>
      </c>
      <c r="AU314" s="150" t="s">
        <v>88</v>
      </c>
      <c r="AV314" s="12" t="s">
        <v>88</v>
      </c>
      <c r="AW314" s="12" t="s">
        <v>34</v>
      </c>
      <c r="AX314" s="12" t="s">
        <v>78</v>
      </c>
      <c r="AY314" s="150" t="s">
        <v>165</v>
      </c>
    </row>
    <row r="315" spans="2:65" s="15" customFormat="1" ht="10.199999999999999">
      <c r="B315" s="169"/>
      <c r="D315" s="149" t="s">
        <v>174</v>
      </c>
      <c r="E315" s="170" t="s">
        <v>1</v>
      </c>
      <c r="F315" s="171" t="s">
        <v>184</v>
      </c>
      <c r="H315" s="172">
        <v>3</v>
      </c>
      <c r="I315" s="173"/>
      <c r="L315" s="169"/>
      <c r="M315" s="174"/>
      <c r="T315" s="175"/>
      <c r="AT315" s="170" t="s">
        <v>174</v>
      </c>
      <c r="AU315" s="170" t="s">
        <v>88</v>
      </c>
      <c r="AV315" s="15" t="s">
        <v>166</v>
      </c>
      <c r="AW315" s="15" t="s">
        <v>34</v>
      </c>
      <c r="AX315" s="15" t="s">
        <v>78</v>
      </c>
      <c r="AY315" s="170" t="s">
        <v>165</v>
      </c>
    </row>
    <row r="316" spans="2:65" s="13" customFormat="1" ht="10.199999999999999">
      <c r="B316" s="156"/>
      <c r="D316" s="149" t="s">
        <v>174</v>
      </c>
      <c r="E316" s="157" t="s">
        <v>1</v>
      </c>
      <c r="F316" s="158" t="s">
        <v>176</v>
      </c>
      <c r="H316" s="159">
        <v>3</v>
      </c>
      <c r="I316" s="160"/>
      <c r="L316" s="156"/>
      <c r="M316" s="161"/>
      <c r="T316" s="162"/>
      <c r="AT316" s="157" t="s">
        <v>174</v>
      </c>
      <c r="AU316" s="157" t="s">
        <v>88</v>
      </c>
      <c r="AV316" s="13" t="s">
        <v>172</v>
      </c>
      <c r="AW316" s="13" t="s">
        <v>34</v>
      </c>
      <c r="AX316" s="13" t="s">
        <v>86</v>
      </c>
      <c r="AY316" s="157" t="s">
        <v>165</v>
      </c>
    </row>
    <row r="317" spans="2:65" s="1" customFormat="1" ht="24.15" customHeight="1">
      <c r="B317" s="32"/>
      <c r="C317" s="134" t="s">
        <v>397</v>
      </c>
      <c r="D317" s="134" t="s">
        <v>168</v>
      </c>
      <c r="E317" s="135" t="s">
        <v>398</v>
      </c>
      <c r="F317" s="136" t="s">
        <v>399</v>
      </c>
      <c r="G317" s="137" t="s">
        <v>171</v>
      </c>
      <c r="H317" s="138">
        <v>1</v>
      </c>
      <c r="I317" s="139"/>
      <c r="J317" s="140">
        <f>ROUND(I317*H317,2)</f>
        <v>0</v>
      </c>
      <c r="K317" s="141"/>
      <c r="L317" s="32"/>
      <c r="M317" s="142" t="s">
        <v>1</v>
      </c>
      <c r="N317" s="143" t="s">
        <v>43</v>
      </c>
      <c r="P317" s="144">
        <f>O317*H317</f>
        <v>0</v>
      </c>
      <c r="Q317" s="144">
        <v>8.7000000000000001E-4</v>
      </c>
      <c r="R317" s="144">
        <f>Q317*H317</f>
        <v>8.7000000000000001E-4</v>
      </c>
      <c r="S317" s="144">
        <v>0</v>
      </c>
      <c r="T317" s="145">
        <f>S317*H317</f>
        <v>0</v>
      </c>
      <c r="AR317" s="146" t="s">
        <v>301</v>
      </c>
      <c r="AT317" s="146" t="s">
        <v>168</v>
      </c>
      <c r="AU317" s="146" t="s">
        <v>88</v>
      </c>
      <c r="AY317" s="17" t="s">
        <v>165</v>
      </c>
      <c r="BE317" s="147">
        <f>IF(N317="základní",J317,0)</f>
        <v>0</v>
      </c>
      <c r="BF317" s="147">
        <f>IF(N317="snížená",J317,0)</f>
        <v>0</v>
      </c>
      <c r="BG317" s="147">
        <f>IF(N317="zákl. přenesená",J317,0)</f>
        <v>0</v>
      </c>
      <c r="BH317" s="147">
        <f>IF(N317="sníž. přenesená",J317,0)</f>
        <v>0</v>
      </c>
      <c r="BI317" s="147">
        <f>IF(N317="nulová",J317,0)</f>
        <v>0</v>
      </c>
      <c r="BJ317" s="17" t="s">
        <v>86</v>
      </c>
      <c r="BK317" s="147">
        <f>ROUND(I317*H317,2)</f>
        <v>0</v>
      </c>
      <c r="BL317" s="17" t="s">
        <v>301</v>
      </c>
      <c r="BM317" s="146" t="s">
        <v>400</v>
      </c>
    </row>
    <row r="318" spans="2:65" s="12" customFormat="1" ht="10.199999999999999">
      <c r="B318" s="148"/>
      <c r="D318" s="149" t="s">
        <v>174</v>
      </c>
      <c r="E318" s="150" t="s">
        <v>1</v>
      </c>
      <c r="F318" s="151" t="s">
        <v>86</v>
      </c>
      <c r="H318" s="152">
        <v>1</v>
      </c>
      <c r="I318" s="153"/>
      <c r="L318" s="148"/>
      <c r="M318" s="154"/>
      <c r="T318" s="155"/>
      <c r="AT318" s="150" t="s">
        <v>174</v>
      </c>
      <c r="AU318" s="150" t="s">
        <v>88</v>
      </c>
      <c r="AV318" s="12" t="s">
        <v>88</v>
      </c>
      <c r="AW318" s="12" t="s">
        <v>34</v>
      </c>
      <c r="AX318" s="12" t="s">
        <v>78</v>
      </c>
      <c r="AY318" s="150" t="s">
        <v>165</v>
      </c>
    </row>
    <row r="319" spans="2:65" s="15" customFormat="1" ht="10.199999999999999">
      <c r="B319" s="169"/>
      <c r="D319" s="149" t="s">
        <v>174</v>
      </c>
      <c r="E319" s="170" t="s">
        <v>1</v>
      </c>
      <c r="F319" s="171" t="s">
        <v>184</v>
      </c>
      <c r="H319" s="172">
        <v>1</v>
      </c>
      <c r="I319" s="173"/>
      <c r="L319" s="169"/>
      <c r="M319" s="174"/>
      <c r="T319" s="175"/>
      <c r="AT319" s="170" t="s">
        <v>174</v>
      </c>
      <c r="AU319" s="170" t="s">
        <v>88</v>
      </c>
      <c r="AV319" s="15" t="s">
        <v>166</v>
      </c>
      <c r="AW319" s="15" t="s">
        <v>34</v>
      </c>
      <c r="AX319" s="15" t="s">
        <v>78</v>
      </c>
      <c r="AY319" s="170" t="s">
        <v>165</v>
      </c>
    </row>
    <row r="320" spans="2:65" s="13" customFormat="1" ht="10.199999999999999">
      <c r="B320" s="156"/>
      <c r="D320" s="149" t="s">
        <v>174</v>
      </c>
      <c r="E320" s="157" t="s">
        <v>1</v>
      </c>
      <c r="F320" s="158" t="s">
        <v>176</v>
      </c>
      <c r="H320" s="159">
        <v>1</v>
      </c>
      <c r="I320" s="160"/>
      <c r="L320" s="156"/>
      <c r="M320" s="161"/>
      <c r="T320" s="162"/>
      <c r="AT320" s="157" t="s">
        <v>174</v>
      </c>
      <c r="AU320" s="157" t="s">
        <v>88</v>
      </c>
      <c r="AV320" s="13" t="s">
        <v>172</v>
      </c>
      <c r="AW320" s="13" t="s">
        <v>34</v>
      </c>
      <c r="AX320" s="13" t="s">
        <v>86</v>
      </c>
      <c r="AY320" s="157" t="s">
        <v>165</v>
      </c>
    </row>
    <row r="321" spans="2:65" s="1" customFormat="1" ht="33" customHeight="1">
      <c r="B321" s="32"/>
      <c r="C321" s="176" t="s">
        <v>401</v>
      </c>
      <c r="D321" s="176" t="s">
        <v>185</v>
      </c>
      <c r="E321" s="177" t="s">
        <v>402</v>
      </c>
      <c r="F321" s="178" t="s">
        <v>403</v>
      </c>
      <c r="G321" s="179" t="s">
        <v>193</v>
      </c>
      <c r="H321" s="180">
        <v>1.8</v>
      </c>
      <c r="I321" s="181"/>
      <c r="J321" s="182">
        <f>ROUND(I321*H321,2)</f>
        <v>0</v>
      </c>
      <c r="K321" s="183"/>
      <c r="L321" s="184"/>
      <c r="M321" s="185" t="s">
        <v>1</v>
      </c>
      <c r="N321" s="186" t="s">
        <v>43</v>
      </c>
      <c r="P321" s="144">
        <f>O321*H321</f>
        <v>0</v>
      </c>
      <c r="Q321" s="144">
        <v>4.4729999999999999E-2</v>
      </c>
      <c r="R321" s="144">
        <f>Q321*H321</f>
        <v>8.0514000000000002E-2</v>
      </c>
      <c r="S321" s="144">
        <v>0</v>
      </c>
      <c r="T321" s="145">
        <f>S321*H321</f>
        <v>0</v>
      </c>
      <c r="AR321" s="146" t="s">
        <v>308</v>
      </c>
      <c r="AT321" s="146" t="s">
        <v>185</v>
      </c>
      <c r="AU321" s="146" t="s">
        <v>88</v>
      </c>
      <c r="AY321" s="17" t="s">
        <v>165</v>
      </c>
      <c r="BE321" s="147">
        <f>IF(N321="základní",J321,0)</f>
        <v>0</v>
      </c>
      <c r="BF321" s="147">
        <f>IF(N321="snížená",J321,0)</f>
        <v>0</v>
      </c>
      <c r="BG321" s="147">
        <f>IF(N321="zákl. přenesená",J321,0)</f>
        <v>0</v>
      </c>
      <c r="BH321" s="147">
        <f>IF(N321="sníž. přenesená",J321,0)</f>
        <v>0</v>
      </c>
      <c r="BI321" s="147">
        <f>IF(N321="nulová",J321,0)</f>
        <v>0</v>
      </c>
      <c r="BJ321" s="17" t="s">
        <v>86</v>
      </c>
      <c r="BK321" s="147">
        <f>ROUND(I321*H321,2)</f>
        <v>0</v>
      </c>
      <c r="BL321" s="17" t="s">
        <v>301</v>
      </c>
      <c r="BM321" s="146" t="s">
        <v>404</v>
      </c>
    </row>
    <row r="322" spans="2:65" s="12" customFormat="1" ht="10.199999999999999">
      <c r="B322" s="148"/>
      <c r="D322" s="149" t="s">
        <v>174</v>
      </c>
      <c r="E322" s="150" t="s">
        <v>1</v>
      </c>
      <c r="F322" s="151" t="s">
        <v>405</v>
      </c>
      <c r="H322" s="152">
        <v>1.8</v>
      </c>
      <c r="I322" s="153"/>
      <c r="L322" s="148"/>
      <c r="M322" s="154"/>
      <c r="T322" s="155"/>
      <c r="AT322" s="150" t="s">
        <v>174</v>
      </c>
      <c r="AU322" s="150" t="s">
        <v>88</v>
      </c>
      <c r="AV322" s="12" t="s">
        <v>88</v>
      </c>
      <c r="AW322" s="12" t="s">
        <v>34</v>
      </c>
      <c r="AX322" s="12" t="s">
        <v>86</v>
      </c>
      <c r="AY322" s="150" t="s">
        <v>165</v>
      </c>
    </row>
    <row r="323" spans="2:65" s="1" customFormat="1" ht="24.15" customHeight="1">
      <c r="B323" s="32"/>
      <c r="C323" s="134" t="s">
        <v>406</v>
      </c>
      <c r="D323" s="134" t="s">
        <v>168</v>
      </c>
      <c r="E323" s="135" t="s">
        <v>407</v>
      </c>
      <c r="F323" s="136" t="s">
        <v>408</v>
      </c>
      <c r="G323" s="137" t="s">
        <v>171</v>
      </c>
      <c r="H323" s="138">
        <v>1</v>
      </c>
      <c r="I323" s="139"/>
      <c r="J323" s="140">
        <f>ROUND(I323*H323,2)</f>
        <v>0</v>
      </c>
      <c r="K323" s="141"/>
      <c r="L323" s="32"/>
      <c r="M323" s="142" t="s">
        <v>1</v>
      </c>
      <c r="N323" s="143" t="s">
        <v>43</v>
      </c>
      <c r="P323" s="144">
        <f>O323*H323</f>
        <v>0</v>
      </c>
      <c r="Q323" s="144">
        <v>2.5999999999999998E-4</v>
      </c>
      <c r="R323" s="144">
        <f>Q323*H323</f>
        <v>2.5999999999999998E-4</v>
      </c>
      <c r="S323" s="144">
        <v>3.2000000000000001E-2</v>
      </c>
      <c r="T323" s="145">
        <f>S323*H323</f>
        <v>3.2000000000000001E-2</v>
      </c>
      <c r="AR323" s="146" t="s">
        <v>301</v>
      </c>
      <c r="AT323" s="146" t="s">
        <v>168</v>
      </c>
      <c r="AU323" s="146" t="s">
        <v>88</v>
      </c>
      <c r="AY323" s="17" t="s">
        <v>165</v>
      </c>
      <c r="BE323" s="147">
        <f>IF(N323="základní",J323,0)</f>
        <v>0</v>
      </c>
      <c r="BF323" s="147">
        <f>IF(N323="snížená",J323,0)</f>
        <v>0</v>
      </c>
      <c r="BG323" s="147">
        <f>IF(N323="zákl. přenesená",J323,0)</f>
        <v>0</v>
      </c>
      <c r="BH323" s="147">
        <f>IF(N323="sníž. přenesená",J323,0)</f>
        <v>0</v>
      </c>
      <c r="BI323" s="147">
        <f>IF(N323="nulová",J323,0)</f>
        <v>0</v>
      </c>
      <c r="BJ323" s="17" t="s">
        <v>86</v>
      </c>
      <c r="BK323" s="147">
        <f>ROUND(I323*H323,2)</f>
        <v>0</v>
      </c>
      <c r="BL323" s="17" t="s">
        <v>301</v>
      </c>
      <c r="BM323" s="146" t="s">
        <v>409</v>
      </c>
    </row>
    <row r="324" spans="2:65" s="12" customFormat="1" ht="10.199999999999999">
      <c r="B324" s="148"/>
      <c r="D324" s="149" t="s">
        <v>174</v>
      </c>
      <c r="E324" s="150" t="s">
        <v>1</v>
      </c>
      <c r="F324" s="151" t="s">
        <v>86</v>
      </c>
      <c r="H324" s="152">
        <v>1</v>
      </c>
      <c r="I324" s="153"/>
      <c r="L324" s="148"/>
      <c r="M324" s="154"/>
      <c r="T324" s="155"/>
      <c r="AT324" s="150" t="s">
        <v>174</v>
      </c>
      <c r="AU324" s="150" t="s">
        <v>88</v>
      </c>
      <c r="AV324" s="12" t="s">
        <v>88</v>
      </c>
      <c r="AW324" s="12" t="s">
        <v>34</v>
      </c>
      <c r="AX324" s="12" t="s">
        <v>78</v>
      </c>
      <c r="AY324" s="150" t="s">
        <v>165</v>
      </c>
    </row>
    <row r="325" spans="2:65" s="15" customFormat="1" ht="10.199999999999999">
      <c r="B325" s="169"/>
      <c r="D325" s="149" t="s">
        <v>174</v>
      </c>
      <c r="E325" s="170" t="s">
        <v>1</v>
      </c>
      <c r="F325" s="171" t="s">
        <v>184</v>
      </c>
      <c r="H325" s="172">
        <v>1</v>
      </c>
      <c r="I325" s="173"/>
      <c r="L325" s="169"/>
      <c r="M325" s="174"/>
      <c r="T325" s="175"/>
      <c r="AT325" s="170" t="s">
        <v>174</v>
      </c>
      <c r="AU325" s="170" t="s">
        <v>88</v>
      </c>
      <c r="AV325" s="15" t="s">
        <v>166</v>
      </c>
      <c r="AW325" s="15" t="s">
        <v>34</v>
      </c>
      <c r="AX325" s="15" t="s">
        <v>78</v>
      </c>
      <c r="AY325" s="170" t="s">
        <v>165</v>
      </c>
    </row>
    <row r="326" spans="2:65" s="13" customFormat="1" ht="10.199999999999999">
      <c r="B326" s="156"/>
      <c r="D326" s="149" t="s">
        <v>174</v>
      </c>
      <c r="E326" s="157" t="s">
        <v>1</v>
      </c>
      <c r="F326" s="158" t="s">
        <v>176</v>
      </c>
      <c r="H326" s="159">
        <v>1</v>
      </c>
      <c r="I326" s="160"/>
      <c r="L326" s="156"/>
      <c r="M326" s="161"/>
      <c r="T326" s="162"/>
      <c r="AT326" s="157" t="s">
        <v>174</v>
      </c>
      <c r="AU326" s="157" t="s">
        <v>88</v>
      </c>
      <c r="AV326" s="13" t="s">
        <v>172</v>
      </c>
      <c r="AW326" s="13" t="s">
        <v>34</v>
      </c>
      <c r="AX326" s="13" t="s">
        <v>86</v>
      </c>
      <c r="AY326" s="157" t="s">
        <v>165</v>
      </c>
    </row>
    <row r="327" spans="2:65" s="1" customFormat="1" ht="24.15" customHeight="1">
      <c r="B327" s="32"/>
      <c r="C327" s="176" t="s">
        <v>410</v>
      </c>
      <c r="D327" s="176" t="s">
        <v>185</v>
      </c>
      <c r="E327" s="177" t="s">
        <v>411</v>
      </c>
      <c r="F327" s="178" t="s">
        <v>412</v>
      </c>
      <c r="G327" s="179" t="s">
        <v>171</v>
      </c>
      <c r="H327" s="180">
        <v>1</v>
      </c>
      <c r="I327" s="181"/>
      <c r="J327" s="182">
        <f>ROUND(I327*H327,2)</f>
        <v>0</v>
      </c>
      <c r="K327" s="183"/>
      <c r="L327" s="184"/>
      <c r="M327" s="185" t="s">
        <v>1</v>
      </c>
      <c r="N327" s="186" t="s">
        <v>43</v>
      </c>
      <c r="P327" s="144">
        <f>O327*H327</f>
        <v>0</v>
      </c>
      <c r="Q327" s="144">
        <v>2.9000000000000001E-2</v>
      </c>
      <c r="R327" s="144">
        <f>Q327*H327</f>
        <v>2.9000000000000001E-2</v>
      </c>
      <c r="S327" s="144">
        <v>0</v>
      </c>
      <c r="T327" s="145">
        <f>S327*H327</f>
        <v>0</v>
      </c>
      <c r="AR327" s="146" t="s">
        <v>308</v>
      </c>
      <c r="AT327" s="146" t="s">
        <v>185</v>
      </c>
      <c r="AU327" s="146" t="s">
        <v>88</v>
      </c>
      <c r="AY327" s="17" t="s">
        <v>165</v>
      </c>
      <c r="BE327" s="147">
        <f>IF(N327="základní",J327,0)</f>
        <v>0</v>
      </c>
      <c r="BF327" s="147">
        <f>IF(N327="snížená",J327,0)</f>
        <v>0</v>
      </c>
      <c r="BG327" s="147">
        <f>IF(N327="zákl. přenesená",J327,0)</f>
        <v>0</v>
      </c>
      <c r="BH327" s="147">
        <f>IF(N327="sníž. přenesená",J327,0)</f>
        <v>0</v>
      </c>
      <c r="BI327" s="147">
        <f>IF(N327="nulová",J327,0)</f>
        <v>0</v>
      </c>
      <c r="BJ327" s="17" t="s">
        <v>86</v>
      </c>
      <c r="BK327" s="147">
        <f>ROUND(I327*H327,2)</f>
        <v>0</v>
      </c>
      <c r="BL327" s="17" t="s">
        <v>301</v>
      </c>
      <c r="BM327" s="146" t="s">
        <v>413</v>
      </c>
    </row>
    <row r="328" spans="2:65" s="1" customFormat="1" ht="24.15" customHeight="1">
      <c r="B328" s="32"/>
      <c r="C328" s="134" t="s">
        <v>414</v>
      </c>
      <c r="D328" s="134" t="s">
        <v>168</v>
      </c>
      <c r="E328" s="135" t="s">
        <v>415</v>
      </c>
      <c r="F328" s="136" t="s">
        <v>416</v>
      </c>
      <c r="G328" s="137" t="s">
        <v>171</v>
      </c>
      <c r="H328" s="138">
        <v>13</v>
      </c>
      <c r="I328" s="139"/>
      <c r="J328" s="140">
        <f>ROUND(I328*H328,2)</f>
        <v>0</v>
      </c>
      <c r="K328" s="141"/>
      <c r="L328" s="32"/>
      <c r="M328" s="142" t="s">
        <v>1</v>
      </c>
      <c r="N328" s="143" t="s">
        <v>43</v>
      </c>
      <c r="P328" s="144">
        <f>O328*H328</f>
        <v>0</v>
      </c>
      <c r="Q328" s="144">
        <v>2.5000000000000001E-4</v>
      </c>
      <c r="R328" s="144">
        <f>Q328*H328</f>
        <v>3.2500000000000003E-3</v>
      </c>
      <c r="S328" s="144">
        <v>4.7E-2</v>
      </c>
      <c r="T328" s="145">
        <f>S328*H328</f>
        <v>0.61099999999999999</v>
      </c>
      <c r="AR328" s="146" t="s">
        <v>301</v>
      </c>
      <c r="AT328" s="146" t="s">
        <v>168</v>
      </c>
      <c r="AU328" s="146" t="s">
        <v>88</v>
      </c>
      <c r="AY328" s="17" t="s">
        <v>165</v>
      </c>
      <c r="BE328" s="147">
        <f>IF(N328="základní",J328,0)</f>
        <v>0</v>
      </c>
      <c r="BF328" s="147">
        <f>IF(N328="snížená",J328,0)</f>
        <v>0</v>
      </c>
      <c r="BG328" s="147">
        <f>IF(N328="zákl. přenesená",J328,0)</f>
        <v>0</v>
      </c>
      <c r="BH328" s="147">
        <f>IF(N328="sníž. přenesená",J328,0)</f>
        <v>0</v>
      </c>
      <c r="BI328" s="147">
        <f>IF(N328="nulová",J328,0)</f>
        <v>0</v>
      </c>
      <c r="BJ328" s="17" t="s">
        <v>86</v>
      </c>
      <c r="BK328" s="147">
        <f>ROUND(I328*H328,2)</f>
        <v>0</v>
      </c>
      <c r="BL328" s="17" t="s">
        <v>301</v>
      </c>
      <c r="BM328" s="146" t="s">
        <v>417</v>
      </c>
    </row>
    <row r="329" spans="2:65" s="12" customFormat="1" ht="10.199999999999999">
      <c r="B329" s="148"/>
      <c r="D329" s="149" t="s">
        <v>174</v>
      </c>
      <c r="E329" s="150" t="s">
        <v>1</v>
      </c>
      <c r="F329" s="151" t="s">
        <v>232</v>
      </c>
      <c r="H329" s="152">
        <v>13</v>
      </c>
      <c r="I329" s="153"/>
      <c r="L329" s="148"/>
      <c r="M329" s="154"/>
      <c r="T329" s="155"/>
      <c r="AT329" s="150" t="s">
        <v>174</v>
      </c>
      <c r="AU329" s="150" t="s">
        <v>88</v>
      </c>
      <c r="AV329" s="12" t="s">
        <v>88</v>
      </c>
      <c r="AW329" s="12" t="s">
        <v>34</v>
      </c>
      <c r="AX329" s="12" t="s">
        <v>78</v>
      </c>
      <c r="AY329" s="150" t="s">
        <v>165</v>
      </c>
    </row>
    <row r="330" spans="2:65" s="15" customFormat="1" ht="10.199999999999999">
      <c r="B330" s="169"/>
      <c r="D330" s="149" t="s">
        <v>174</v>
      </c>
      <c r="E330" s="170" t="s">
        <v>1</v>
      </c>
      <c r="F330" s="171" t="s">
        <v>184</v>
      </c>
      <c r="H330" s="172">
        <v>13</v>
      </c>
      <c r="I330" s="173"/>
      <c r="L330" s="169"/>
      <c r="M330" s="174"/>
      <c r="T330" s="175"/>
      <c r="AT330" s="170" t="s">
        <v>174</v>
      </c>
      <c r="AU330" s="170" t="s">
        <v>88</v>
      </c>
      <c r="AV330" s="15" t="s">
        <v>166</v>
      </c>
      <c r="AW330" s="15" t="s">
        <v>34</v>
      </c>
      <c r="AX330" s="15" t="s">
        <v>78</v>
      </c>
      <c r="AY330" s="170" t="s">
        <v>165</v>
      </c>
    </row>
    <row r="331" spans="2:65" s="13" customFormat="1" ht="10.199999999999999">
      <c r="B331" s="156"/>
      <c r="D331" s="149" t="s">
        <v>174</v>
      </c>
      <c r="E331" s="157" t="s">
        <v>1</v>
      </c>
      <c r="F331" s="158" t="s">
        <v>176</v>
      </c>
      <c r="H331" s="159">
        <v>13</v>
      </c>
      <c r="I331" s="160"/>
      <c r="L331" s="156"/>
      <c r="M331" s="161"/>
      <c r="T331" s="162"/>
      <c r="AT331" s="157" t="s">
        <v>174</v>
      </c>
      <c r="AU331" s="157" t="s">
        <v>88</v>
      </c>
      <c r="AV331" s="13" t="s">
        <v>172</v>
      </c>
      <c r="AW331" s="13" t="s">
        <v>34</v>
      </c>
      <c r="AX331" s="13" t="s">
        <v>86</v>
      </c>
      <c r="AY331" s="157" t="s">
        <v>165</v>
      </c>
    </row>
    <row r="332" spans="2:65" s="1" customFormat="1" ht="24.15" customHeight="1">
      <c r="B332" s="32"/>
      <c r="C332" s="176" t="s">
        <v>418</v>
      </c>
      <c r="D332" s="176" t="s">
        <v>185</v>
      </c>
      <c r="E332" s="177" t="s">
        <v>419</v>
      </c>
      <c r="F332" s="178" t="s">
        <v>420</v>
      </c>
      <c r="G332" s="179" t="s">
        <v>171</v>
      </c>
      <c r="H332" s="180">
        <v>13</v>
      </c>
      <c r="I332" s="181"/>
      <c r="J332" s="182">
        <f>ROUND(I332*H332,2)</f>
        <v>0</v>
      </c>
      <c r="K332" s="183"/>
      <c r="L332" s="184"/>
      <c r="M332" s="185" t="s">
        <v>1</v>
      </c>
      <c r="N332" s="186" t="s">
        <v>43</v>
      </c>
      <c r="P332" s="144">
        <f>O332*H332</f>
        <v>0</v>
      </c>
      <c r="Q332" s="144">
        <v>4.3999999999999997E-2</v>
      </c>
      <c r="R332" s="144">
        <f>Q332*H332</f>
        <v>0.57199999999999995</v>
      </c>
      <c r="S332" s="144">
        <v>0</v>
      </c>
      <c r="T332" s="145">
        <f>S332*H332</f>
        <v>0</v>
      </c>
      <c r="AR332" s="146" t="s">
        <v>308</v>
      </c>
      <c r="AT332" s="146" t="s">
        <v>185</v>
      </c>
      <c r="AU332" s="146" t="s">
        <v>88</v>
      </c>
      <c r="AY332" s="17" t="s">
        <v>165</v>
      </c>
      <c r="BE332" s="147">
        <f>IF(N332="základní",J332,0)</f>
        <v>0</v>
      </c>
      <c r="BF332" s="147">
        <f>IF(N332="snížená",J332,0)</f>
        <v>0</v>
      </c>
      <c r="BG332" s="147">
        <f>IF(N332="zákl. přenesená",J332,0)</f>
        <v>0</v>
      </c>
      <c r="BH332" s="147">
        <f>IF(N332="sníž. přenesená",J332,0)</f>
        <v>0</v>
      </c>
      <c r="BI332" s="147">
        <f>IF(N332="nulová",J332,0)</f>
        <v>0</v>
      </c>
      <c r="BJ332" s="17" t="s">
        <v>86</v>
      </c>
      <c r="BK332" s="147">
        <f>ROUND(I332*H332,2)</f>
        <v>0</v>
      </c>
      <c r="BL332" s="17" t="s">
        <v>301</v>
      </c>
      <c r="BM332" s="146" t="s">
        <v>421</v>
      </c>
    </row>
    <row r="333" spans="2:65" s="1" customFormat="1" ht="24.15" customHeight="1">
      <c r="B333" s="32"/>
      <c r="C333" s="134" t="s">
        <v>422</v>
      </c>
      <c r="D333" s="134" t="s">
        <v>168</v>
      </c>
      <c r="E333" s="135" t="s">
        <v>423</v>
      </c>
      <c r="F333" s="136" t="s">
        <v>424</v>
      </c>
      <c r="G333" s="137" t="s">
        <v>171</v>
      </c>
      <c r="H333" s="138">
        <v>9</v>
      </c>
      <c r="I333" s="139"/>
      <c r="J333" s="140">
        <f>ROUND(I333*H333,2)</f>
        <v>0</v>
      </c>
      <c r="K333" s="141"/>
      <c r="L333" s="32"/>
      <c r="M333" s="142" t="s">
        <v>1</v>
      </c>
      <c r="N333" s="143" t="s">
        <v>43</v>
      </c>
      <c r="P333" s="144">
        <f>O333*H333</f>
        <v>0</v>
      </c>
      <c r="Q333" s="144">
        <v>4.4999999999999999E-4</v>
      </c>
      <c r="R333" s="144">
        <f>Q333*H333</f>
        <v>4.0499999999999998E-3</v>
      </c>
      <c r="S333" s="144">
        <v>0</v>
      </c>
      <c r="T333" s="145">
        <f>S333*H333</f>
        <v>0</v>
      </c>
      <c r="AR333" s="146" t="s">
        <v>301</v>
      </c>
      <c r="AT333" s="146" t="s">
        <v>168</v>
      </c>
      <c r="AU333" s="146" t="s">
        <v>88</v>
      </c>
      <c r="AY333" s="17" t="s">
        <v>165</v>
      </c>
      <c r="BE333" s="147">
        <f>IF(N333="základní",J333,0)</f>
        <v>0</v>
      </c>
      <c r="BF333" s="147">
        <f>IF(N333="snížená",J333,0)</f>
        <v>0</v>
      </c>
      <c r="BG333" s="147">
        <f>IF(N333="zákl. přenesená",J333,0)</f>
        <v>0</v>
      </c>
      <c r="BH333" s="147">
        <f>IF(N333="sníž. přenesená",J333,0)</f>
        <v>0</v>
      </c>
      <c r="BI333" s="147">
        <f>IF(N333="nulová",J333,0)</f>
        <v>0</v>
      </c>
      <c r="BJ333" s="17" t="s">
        <v>86</v>
      </c>
      <c r="BK333" s="147">
        <f>ROUND(I333*H333,2)</f>
        <v>0</v>
      </c>
      <c r="BL333" s="17" t="s">
        <v>301</v>
      </c>
      <c r="BM333" s="146" t="s">
        <v>425</v>
      </c>
    </row>
    <row r="334" spans="2:65" s="12" customFormat="1" ht="10.199999999999999">
      <c r="B334" s="148"/>
      <c r="D334" s="149" t="s">
        <v>174</v>
      </c>
      <c r="E334" s="150" t="s">
        <v>1</v>
      </c>
      <c r="F334" s="151" t="s">
        <v>226</v>
      </c>
      <c r="H334" s="152">
        <v>9</v>
      </c>
      <c r="I334" s="153"/>
      <c r="L334" s="148"/>
      <c r="M334" s="154"/>
      <c r="T334" s="155"/>
      <c r="AT334" s="150" t="s">
        <v>174</v>
      </c>
      <c r="AU334" s="150" t="s">
        <v>88</v>
      </c>
      <c r="AV334" s="12" t="s">
        <v>88</v>
      </c>
      <c r="AW334" s="12" t="s">
        <v>34</v>
      </c>
      <c r="AX334" s="12" t="s">
        <v>78</v>
      </c>
      <c r="AY334" s="150" t="s">
        <v>165</v>
      </c>
    </row>
    <row r="335" spans="2:65" s="15" customFormat="1" ht="10.199999999999999">
      <c r="B335" s="169"/>
      <c r="D335" s="149" t="s">
        <v>174</v>
      </c>
      <c r="E335" s="170" t="s">
        <v>1</v>
      </c>
      <c r="F335" s="171" t="s">
        <v>184</v>
      </c>
      <c r="H335" s="172">
        <v>9</v>
      </c>
      <c r="I335" s="173"/>
      <c r="L335" s="169"/>
      <c r="M335" s="174"/>
      <c r="T335" s="175"/>
      <c r="AT335" s="170" t="s">
        <v>174</v>
      </c>
      <c r="AU335" s="170" t="s">
        <v>88</v>
      </c>
      <c r="AV335" s="15" t="s">
        <v>166</v>
      </c>
      <c r="AW335" s="15" t="s">
        <v>34</v>
      </c>
      <c r="AX335" s="15" t="s">
        <v>78</v>
      </c>
      <c r="AY335" s="170" t="s">
        <v>165</v>
      </c>
    </row>
    <row r="336" spans="2:65" s="13" customFormat="1" ht="10.199999999999999">
      <c r="B336" s="156"/>
      <c r="D336" s="149" t="s">
        <v>174</v>
      </c>
      <c r="E336" s="157" t="s">
        <v>1</v>
      </c>
      <c r="F336" s="158" t="s">
        <v>176</v>
      </c>
      <c r="H336" s="159">
        <v>9</v>
      </c>
      <c r="I336" s="160"/>
      <c r="L336" s="156"/>
      <c r="M336" s="161"/>
      <c r="T336" s="162"/>
      <c r="AT336" s="157" t="s">
        <v>174</v>
      </c>
      <c r="AU336" s="157" t="s">
        <v>88</v>
      </c>
      <c r="AV336" s="13" t="s">
        <v>172</v>
      </c>
      <c r="AW336" s="13" t="s">
        <v>34</v>
      </c>
      <c r="AX336" s="13" t="s">
        <v>86</v>
      </c>
      <c r="AY336" s="157" t="s">
        <v>165</v>
      </c>
    </row>
    <row r="337" spans="2:65" s="1" customFormat="1" ht="33" customHeight="1">
      <c r="B337" s="32"/>
      <c r="C337" s="176" t="s">
        <v>426</v>
      </c>
      <c r="D337" s="176" t="s">
        <v>185</v>
      </c>
      <c r="E337" s="177" t="s">
        <v>427</v>
      </c>
      <c r="F337" s="178" t="s">
        <v>428</v>
      </c>
      <c r="G337" s="179" t="s">
        <v>171</v>
      </c>
      <c r="H337" s="180">
        <v>9</v>
      </c>
      <c r="I337" s="181"/>
      <c r="J337" s="182">
        <f>ROUND(I337*H337,2)</f>
        <v>0</v>
      </c>
      <c r="K337" s="183"/>
      <c r="L337" s="184"/>
      <c r="M337" s="185" t="s">
        <v>1</v>
      </c>
      <c r="N337" s="186" t="s">
        <v>43</v>
      </c>
      <c r="P337" s="144">
        <f>O337*H337</f>
        <v>0</v>
      </c>
      <c r="Q337" s="144">
        <v>1.6E-2</v>
      </c>
      <c r="R337" s="144">
        <f>Q337*H337</f>
        <v>0.14400000000000002</v>
      </c>
      <c r="S337" s="144">
        <v>0</v>
      </c>
      <c r="T337" s="145">
        <f>S337*H337</f>
        <v>0</v>
      </c>
      <c r="AR337" s="146" t="s">
        <v>308</v>
      </c>
      <c r="AT337" s="146" t="s">
        <v>185</v>
      </c>
      <c r="AU337" s="146" t="s">
        <v>88</v>
      </c>
      <c r="AY337" s="17" t="s">
        <v>165</v>
      </c>
      <c r="BE337" s="147">
        <f>IF(N337="základní",J337,0)</f>
        <v>0</v>
      </c>
      <c r="BF337" s="147">
        <f>IF(N337="snížená",J337,0)</f>
        <v>0</v>
      </c>
      <c r="BG337" s="147">
        <f>IF(N337="zákl. přenesená",J337,0)</f>
        <v>0</v>
      </c>
      <c r="BH337" s="147">
        <f>IF(N337="sníž. přenesená",J337,0)</f>
        <v>0</v>
      </c>
      <c r="BI337" s="147">
        <f>IF(N337="nulová",J337,0)</f>
        <v>0</v>
      </c>
      <c r="BJ337" s="17" t="s">
        <v>86</v>
      </c>
      <c r="BK337" s="147">
        <f>ROUND(I337*H337,2)</f>
        <v>0</v>
      </c>
      <c r="BL337" s="17" t="s">
        <v>301</v>
      </c>
      <c r="BM337" s="146" t="s">
        <v>429</v>
      </c>
    </row>
    <row r="338" spans="2:65" s="12" customFormat="1" ht="10.199999999999999">
      <c r="B338" s="148"/>
      <c r="D338" s="149" t="s">
        <v>174</v>
      </c>
      <c r="E338" s="150" t="s">
        <v>1</v>
      </c>
      <c r="F338" s="151" t="s">
        <v>226</v>
      </c>
      <c r="H338" s="152">
        <v>9</v>
      </c>
      <c r="I338" s="153"/>
      <c r="L338" s="148"/>
      <c r="M338" s="154"/>
      <c r="T338" s="155"/>
      <c r="AT338" s="150" t="s">
        <v>174</v>
      </c>
      <c r="AU338" s="150" t="s">
        <v>88</v>
      </c>
      <c r="AV338" s="12" t="s">
        <v>88</v>
      </c>
      <c r="AW338" s="12" t="s">
        <v>34</v>
      </c>
      <c r="AX338" s="12" t="s">
        <v>78</v>
      </c>
      <c r="AY338" s="150" t="s">
        <v>165</v>
      </c>
    </row>
    <row r="339" spans="2:65" s="15" customFormat="1" ht="10.199999999999999">
      <c r="B339" s="169"/>
      <c r="D339" s="149" t="s">
        <v>174</v>
      </c>
      <c r="E339" s="170" t="s">
        <v>1</v>
      </c>
      <c r="F339" s="171" t="s">
        <v>184</v>
      </c>
      <c r="H339" s="172">
        <v>9</v>
      </c>
      <c r="I339" s="173"/>
      <c r="L339" s="169"/>
      <c r="M339" s="174"/>
      <c r="T339" s="175"/>
      <c r="AT339" s="170" t="s">
        <v>174</v>
      </c>
      <c r="AU339" s="170" t="s">
        <v>88</v>
      </c>
      <c r="AV339" s="15" t="s">
        <v>166</v>
      </c>
      <c r="AW339" s="15" t="s">
        <v>34</v>
      </c>
      <c r="AX339" s="15" t="s">
        <v>78</v>
      </c>
      <c r="AY339" s="170" t="s">
        <v>165</v>
      </c>
    </row>
    <row r="340" spans="2:65" s="13" customFormat="1" ht="10.199999999999999">
      <c r="B340" s="156"/>
      <c r="D340" s="149" t="s">
        <v>174</v>
      </c>
      <c r="E340" s="157" t="s">
        <v>1</v>
      </c>
      <c r="F340" s="158" t="s">
        <v>176</v>
      </c>
      <c r="H340" s="159">
        <v>9</v>
      </c>
      <c r="I340" s="160"/>
      <c r="L340" s="156"/>
      <c r="M340" s="161"/>
      <c r="T340" s="162"/>
      <c r="AT340" s="157" t="s">
        <v>174</v>
      </c>
      <c r="AU340" s="157" t="s">
        <v>88</v>
      </c>
      <c r="AV340" s="13" t="s">
        <v>172</v>
      </c>
      <c r="AW340" s="13" t="s">
        <v>34</v>
      </c>
      <c r="AX340" s="13" t="s">
        <v>86</v>
      </c>
      <c r="AY340" s="157" t="s">
        <v>165</v>
      </c>
    </row>
    <row r="341" spans="2:65" s="1" customFormat="1" ht="24.15" customHeight="1">
      <c r="B341" s="32"/>
      <c r="C341" s="134" t="s">
        <v>430</v>
      </c>
      <c r="D341" s="134" t="s">
        <v>168</v>
      </c>
      <c r="E341" s="135" t="s">
        <v>431</v>
      </c>
      <c r="F341" s="136" t="s">
        <v>432</v>
      </c>
      <c r="G341" s="137" t="s">
        <v>179</v>
      </c>
      <c r="H341" s="138">
        <v>1.0069999999999999</v>
      </c>
      <c r="I341" s="139"/>
      <c r="J341" s="140">
        <f>ROUND(I341*H341,2)</f>
        <v>0</v>
      </c>
      <c r="K341" s="141"/>
      <c r="L341" s="32"/>
      <c r="M341" s="142" t="s">
        <v>1</v>
      </c>
      <c r="N341" s="143" t="s">
        <v>43</v>
      </c>
      <c r="P341" s="144">
        <f>O341*H341</f>
        <v>0</v>
      </c>
      <c r="Q341" s="144">
        <v>0</v>
      </c>
      <c r="R341" s="144">
        <f>Q341*H341</f>
        <v>0</v>
      </c>
      <c r="S341" s="144">
        <v>0</v>
      </c>
      <c r="T341" s="145">
        <f>S341*H341</f>
        <v>0</v>
      </c>
      <c r="AR341" s="146" t="s">
        <v>301</v>
      </c>
      <c r="AT341" s="146" t="s">
        <v>168</v>
      </c>
      <c r="AU341" s="146" t="s">
        <v>88</v>
      </c>
      <c r="AY341" s="17" t="s">
        <v>165</v>
      </c>
      <c r="BE341" s="147">
        <f>IF(N341="základní",J341,0)</f>
        <v>0</v>
      </c>
      <c r="BF341" s="147">
        <f>IF(N341="snížená",J341,0)</f>
        <v>0</v>
      </c>
      <c r="BG341" s="147">
        <f>IF(N341="zákl. přenesená",J341,0)</f>
        <v>0</v>
      </c>
      <c r="BH341" s="147">
        <f>IF(N341="sníž. přenesená",J341,0)</f>
        <v>0</v>
      </c>
      <c r="BI341" s="147">
        <f>IF(N341="nulová",J341,0)</f>
        <v>0</v>
      </c>
      <c r="BJ341" s="17" t="s">
        <v>86</v>
      </c>
      <c r="BK341" s="147">
        <f>ROUND(I341*H341,2)</f>
        <v>0</v>
      </c>
      <c r="BL341" s="17" t="s">
        <v>301</v>
      </c>
      <c r="BM341" s="146" t="s">
        <v>433</v>
      </c>
    </row>
    <row r="342" spans="2:65" s="11" customFormat="1" ht="22.8" customHeight="1">
      <c r="B342" s="122"/>
      <c r="D342" s="123" t="s">
        <v>77</v>
      </c>
      <c r="E342" s="132" t="s">
        <v>434</v>
      </c>
      <c r="F342" s="132" t="s">
        <v>435</v>
      </c>
      <c r="I342" s="125"/>
      <c r="J342" s="133">
        <f>BK342</f>
        <v>0</v>
      </c>
      <c r="L342" s="122"/>
      <c r="M342" s="127"/>
      <c r="P342" s="128">
        <f>SUM(P343:P404)</f>
        <v>0</v>
      </c>
      <c r="R342" s="128">
        <f>SUM(R343:R404)</f>
        <v>1.5318258000000002</v>
      </c>
      <c r="T342" s="129">
        <f>SUM(T343:T404)</f>
        <v>0</v>
      </c>
      <c r="AR342" s="123" t="s">
        <v>88</v>
      </c>
      <c r="AT342" s="130" t="s">
        <v>77</v>
      </c>
      <c r="AU342" s="130" t="s">
        <v>86</v>
      </c>
      <c r="AY342" s="123" t="s">
        <v>165</v>
      </c>
      <c r="BK342" s="131">
        <f>SUM(BK343:BK404)</f>
        <v>0</v>
      </c>
    </row>
    <row r="343" spans="2:65" s="1" customFormat="1" ht="16.5" customHeight="1">
      <c r="B343" s="32"/>
      <c r="C343" s="134" t="s">
        <v>436</v>
      </c>
      <c r="D343" s="134" t="s">
        <v>168</v>
      </c>
      <c r="E343" s="135" t="s">
        <v>437</v>
      </c>
      <c r="F343" s="136" t="s">
        <v>438</v>
      </c>
      <c r="G343" s="137" t="s">
        <v>193</v>
      </c>
      <c r="H343" s="138">
        <v>41.6</v>
      </c>
      <c r="I343" s="139"/>
      <c r="J343" s="140">
        <f>ROUND(I343*H343,2)</f>
        <v>0</v>
      </c>
      <c r="K343" s="141"/>
      <c r="L343" s="32"/>
      <c r="M343" s="142" t="s">
        <v>1</v>
      </c>
      <c r="N343" s="143" t="s">
        <v>43</v>
      </c>
      <c r="P343" s="144">
        <f>O343*H343</f>
        <v>0</v>
      </c>
      <c r="Q343" s="144">
        <v>0</v>
      </c>
      <c r="R343" s="144">
        <f>Q343*H343</f>
        <v>0</v>
      </c>
      <c r="S343" s="144">
        <v>0</v>
      </c>
      <c r="T343" s="145">
        <f>S343*H343</f>
        <v>0</v>
      </c>
      <c r="AR343" s="146" t="s">
        <v>301</v>
      </c>
      <c r="AT343" s="146" t="s">
        <v>168</v>
      </c>
      <c r="AU343" s="146" t="s">
        <v>88</v>
      </c>
      <c r="AY343" s="17" t="s">
        <v>165</v>
      </c>
      <c r="BE343" s="147">
        <f>IF(N343="základní",J343,0)</f>
        <v>0</v>
      </c>
      <c r="BF343" s="147">
        <f>IF(N343="snížená",J343,0)</f>
        <v>0</v>
      </c>
      <c r="BG343" s="147">
        <f>IF(N343="zákl. přenesená",J343,0)</f>
        <v>0</v>
      </c>
      <c r="BH343" s="147">
        <f>IF(N343="sníž. přenesená",J343,0)</f>
        <v>0</v>
      </c>
      <c r="BI343" s="147">
        <f>IF(N343="nulová",J343,0)</f>
        <v>0</v>
      </c>
      <c r="BJ343" s="17" t="s">
        <v>86</v>
      </c>
      <c r="BK343" s="147">
        <f>ROUND(I343*H343,2)</f>
        <v>0</v>
      </c>
      <c r="BL343" s="17" t="s">
        <v>301</v>
      </c>
      <c r="BM343" s="146" t="s">
        <v>439</v>
      </c>
    </row>
    <row r="344" spans="2:65" s="12" customFormat="1" ht="10.199999999999999">
      <c r="B344" s="148"/>
      <c r="D344" s="149" t="s">
        <v>174</v>
      </c>
      <c r="E344" s="150" t="s">
        <v>1</v>
      </c>
      <c r="F344" s="151" t="s">
        <v>240</v>
      </c>
      <c r="H344" s="152">
        <v>41.6</v>
      </c>
      <c r="I344" s="153"/>
      <c r="L344" s="148"/>
      <c r="M344" s="154"/>
      <c r="T344" s="155"/>
      <c r="AT344" s="150" t="s">
        <v>174</v>
      </c>
      <c r="AU344" s="150" t="s">
        <v>88</v>
      </c>
      <c r="AV344" s="12" t="s">
        <v>88</v>
      </c>
      <c r="AW344" s="12" t="s">
        <v>34</v>
      </c>
      <c r="AX344" s="12" t="s">
        <v>78</v>
      </c>
      <c r="AY344" s="150" t="s">
        <v>165</v>
      </c>
    </row>
    <row r="345" spans="2:65" s="15" customFormat="1" ht="10.199999999999999">
      <c r="B345" s="169"/>
      <c r="D345" s="149" t="s">
        <v>174</v>
      </c>
      <c r="E345" s="170" t="s">
        <v>118</v>
      </c>
      <c r="F345" s="171" t="s">
        <v>184</v>
      </c>
      <c r="H345" s="172">
        <v>41.6</v>
      </c>
      <c r="I345" s="173"/>
      <c r="L345" s="169"/>
      <c r="M345" s="174"/>
      <c r="T345" s="175"/>
      <c r="AT345" s="170" t="s">
        <v>174</v>
      </c>
      <c r="AU345" s="170" t="s">
        <v>88</v>
      </c>
      <c r="AV345" s="15" t="s">
        <v>166</v>
      </c>
      <c r="AW345" s="15" t="s">
        <v>34</v>
      </c>
      <c r="AX345" s="15" t="s">
        <v>78</v>
      </c>
      <c r="AY345" s="170" t="s">
        <v>165</v>
      </c>
    </row>
    <row r="346" spans="2:65" s="13" customFormat="1" ht="10.199999999999999">
      <c r="B346" s="156"/>
      <c r="D346" s="149" t="s">
        <v>174</v>
      </c>
      <c r="E346" s="157" t="s">
        <v>1</v>
      </c>
      <c r="F346" s="158" t="s">
        <v>176</v>
      </c>
      <c r="H346" s="159">
        <v>41.6</v>
      </c>
      <c r="I346" s="160"/>
      <c r="L346" s="156"/>
      <c r="M346" s="161"/>
      <c r="T346" s="162"/>
      <c r="AT346" s="157" t="s">
        <v>174</v>
      </c>
      <c r="AU346" s="157" t="s">
        <v>88</v>
      </c>
      <c r="AV346" s="13" t="s">
        <v>172</v>
      </c>
      <c r="AW346" s="13" t="s">
        <v>34</v>
      </c>
      <c r="AX346" s="13" t="s">
        <v>86</v>
      </c>
      <c r="AY346" s="157" t="s">
        <v>165</v>
      </c>
    </row>
    <row r="347" spans="2:65" s="1" customFormat="1" ht="16.5" customHeight="1">
      <c r="B347" s="32"/>
      <c r="C347" s="134" t="s">
        <v>440</v>
      </c>
      <c r="D347" s="134" t="s">
        <v>168</v>
      </c>
      <c r="E347" s="135" t="s">
        <v>441</v>
      </c>
      <c r="F347" s="136" t="s">
        <v>442</v>
      </c>
      <c r="G347" s="137" t="s">
        <v>193</v>
      </c>
      <c r="H347" s="138">
        <v>41.6</v>
      </c>
      <c r="I347" s="139"/>
      <c r="J347" s="140">
        <f>ROUND(I347*H347,2)</f>
        <v>0</v>
      </c>
      <c r="K347" s="141"/>
      <c r="L347" s="32"/>
      <c r="M347" s="142" t="s">
        <v>1</v>
      </c>
      <c r="N347" s="143" t="s">
        <v>43</v>
      </c>
      <c r="P347" s="144">
        <f>O347*H347</f>
        <v>0</v>
      </c>
      <c r="Q347" s="144">
        <v>2.9999999999999997E-4</v>
      </c>
      <c r="R347" s="144">
        <f>Q347*H347</f>
        <v>1.248E-2</v>
      </c>
      <c r="S347" s="144">
        <v>0</v>
      </c>
      <c r="T347" s="145">
        <f>S347*H347</f>
        <v>0</v>
      </c>
      <c r="AR347" s="146" t="s">
        <v>301</v>
      </c>
      <c r="AT347" s="146" t="s">
        <v>168</v>
      </c>
      <c r="AU347" s="146" t="s">
        <v>88</v>
      </c>
      <c r="AY347" s="17" t="s">
        <v>165</v>
      </c>
      <c r="BE347" s="147">
        <f>IF(N347="základní",J347,0)</f>
        <v>0</v>
      </c>
      <c r="BF347" s="147">
        <f>IF(N347="snížená",J347,0)</f>
        <v>0</v>
      </c>
      <c r="BG347" s="147">
        <f>IF(N347="zákl. přenesená",J347,0)</f>
        <v>0</v>
      </c>
      <c r="BH347" s="147">
        <f>IF(N347="sníž. přenesená",J347,0)</f>
        <v>0</v>
      </c>
      <c r="BI347" s="147">
        <f>IF(N347="nulová",J347,0)</f>
        <v>0</v>
      </c>
      <c r="BJ347" s="17" t="s">
        <v>86</v>
      </c>
      <c r="BK347" s="147">
        <f>ROUND(I347*H347,2)</f>
        <v>0</v>
      </c>
      <c r="BL347" s="17" t="s">
        <v>301</v>
      </c>
      <c r="BM347" s="146" t="s">
        <v>443</v>
      </c>
    </row>
    <row r="348" spans="2:65" s="12" customFormat="1" ht="10.199999999999999">
      <c r="B348" s="148"/>
      <c r="D348" s="149" t="s">
        <v>174</v>
      </c>
      <c r="E348" s="150" t="s">
        <v>1</v>
      </c>
      <c r="F348" s="151" t="s">
        <v>118</v>
      </c>
      <c r="H348" s="152">
        <v>41.6</v>
      </c>
      <c r="I348" s="153"/>
      <c r="L348" s="148"/>
      <c r="M348" s="154"/>
      <c r="T348" s="155"/>
      <c r="AT348" s="150" t="s">
        <v>174</v>
      </c>
      <c r="AU348" s="150" t="s">
        <v>88</v>
      </c>
      <c r="AV348" s="12" t="s">
        <v>88</v>
      </c>
      <c r="AW348" s="12" t="s">
        <v>34</v>
      </c>
      <c r="AX348" s="12" t="s">
        <v>78</v>
      </c>
      <c r="AY348" s="150" t="s">
        <v>165</v>
      </c>
    </row>
    <row r="349" spans="2:65" s="15" customFormat="1" ht="10.199999999999999">
      <c r="B349" s="169"/>
      <c r="D349" s="149" t="s">
        <v>174</v>
      </c>
      <c r="E349" s="170" t="s">
        <v>1</v>
      </c>
      <c r="F349" s="171" t="s">
        <v>184</v>
      </c>
      <c r="H349" s="172">
        <v>41.6</v>
      </c>
      <c r="I349" s="173"/>
      <c r="L349" s="169"/>
      <c r="M349" s="174"/>
      <c r="T349" s="175"/>
      <c r="AT349" s="170" t="s">
        <v>174</v>
      </c>
      <c r="AU349" s="170" t="s">
        <v>88</v>
      </c>
      <c r="AV349" s="15" t="s">
        <v>166</v>
      </c>
      <c r="AW349" s="15" t="s">
        <v>34</v>
      </c>
      <c r="AX349" s="15" t="s">
        <v>78</v>
      </c>
      <c r="AY349" s="170" t="s">
        <v>165</v>
      </c>
    </row>
    <row r="350" spans="2:65" s="13" customFormat="1" ht="10.199999999999999">
      <c r="B350" s="156"/>
      <c r="D350" s="149" t="s">
        <v>174</v>
      </c>
      <c r="E350" s="157" t="s">
        <v>1</v>
      </c>
      <c r="F350" s="158" t="s">
        <v>176</v>
      </c>
      <c r="H350" s="159">
        <v>41.6</v>
      </c>
      <c r="I350" s="160"/>
      <c r="L350" s="156"/>
      <c r="M350" s="161"/>
      <c r="T350" s="162"/>
      <c r="AT350" s="157" t="s">
        <v>174</v>
      </c>
      <c r="AU350" s="157" t="s">
        <v>88</v>
      </c>
      <c r="AV350" s="13" t="s">
        <v>172</v>
      </c>
      <c r="AW350" s="13" t="s">
        <v>34</v>
      </c>
      <c r="AX350" s="13" t="s">
        <v>86</v>
      </c>
      <c r="AY350" s="157" t="s">
        <v>165</v>
      </c>
    </row>
    <row r="351" spans="2:65" s="1" customFormat="1" ht="10.199999999999999">
      <c r="B351" s="32"/>
      <c r="D351" s="149" t="s">
        <v>218</v>
      </c>
      <c r="F351" s="187" t="s">
        <v>239</v>
      </c>
      <c r="L351" s="32"/>
      <c r="M351" s="188"/>
      <c r="T351" s="56"/>
      <c r="AU351" s="17" t="s">
        <v>88</v>
      </c>
    </row>
    <row r="352" spans="2:65" s="1" customFormat="1" ht="10.199999999999999">
      <c r="B352" s="32"/>
      <c r="D352" s="149" t="s">
        <v>218</v>
      </c>
      <c r="F352" s="189" t="s">
        <v>240</v>
      </c>
      <c r="H352" s="190">
        <v>41.6</v>
      </c>
      <c r="L352" s="32"/>
      <c r="M352" s="188"/>
      <c r="T352" s="56"/>
      <c r="AU352" s="17" t="s">
        <v>88</v>
      </c>
    </row>
    <row r="353" spans="2:65" s="1" customFormat="1" ht="10.199999999999999">
      <c r="B353" s="32"/>
      <c r="D353" s="149" t="s">
        <v>218</v>
      </c>
      <c r="F353" s="189" t="s">
        <v>184</v>
      </c>
      <c r="H353" s="190">
        <v>41.6</v>
      </c>
      <c r="L353" s="32"/>
      <c r="M353" s="188"/>
      <c r="T353" s="56"/>
      <c r="AU353" s="17" t="s">
        <v>88</v>
      </c>
    </row>
    <row r="354" spans="2:65" s="1" customFormat="1" ht="33" customHeight="1">
      <c r="B354" s="32"/>
      <c r="C354" s="134" t="s">
        <v>444</v>
      </c>
      <c r="D354" s="134" t="s">
        <v>168</v>
      </c>
      <c r="E354" s="135" t="s">
        <v>445</v>
      </c>
      <c r="F354" s="136" t="s">
        <v>446</v>
      </c>
      <c r="G354" s="137" t="s">
        <v>207</v>
      </c>
      <c r="H354" s="138">
        <v>9.4499999999999993</v>
      </c>
      <c r="I354" s="139"/>
      <c r="J354" s="140">
        <f>ROUND(I354*H354,2)</f>
        <v>0</v>
      </c>
      <c r="K354" s="141"/>
      <c r="L354" s="32"/>
      <c r="M354" s="142" t="s">
        <v>1</v>
      </c>
      <c r="N354" s="143" t="s">
        <v>43</v>
      </c>
      <c r="P354" s="144">
        <f>O354*H354</f>
        <v>0</v>
      </c>
      <c r="Q354" s="144">
        <v>4.2999999999999999E-4</v>
      </c>
      <c r="R354" s="144">
        <f>Q354*H354</f>
        <v>4.0634999999999994E-3</v>
      </c>
      <c r="S354" s="144">
        <v>0</v>
      </c>
      <c r="T354" s="145">
        <f>S354*H354</f>
        <v>0</v>
      </c>
      <c r="AR354" s="146" t="s">
        <v>301</v>
      </c>
      <c r="AT354" s="146" t="s">
        <v>168</v>
      </c>
      <c r="AU354" s="146" t="s">
        <v>88</v>
      </c>
      <c r="AY354" s="17" t="s">
        <v>165</v>
      </c>
      <c r="BE354" s="147">
        <f>IF(N354="základní",J354,0)</f>
        <v>0</v>
      </c>
      <c r="BF354" s="147">
        <f>IF(N354="snížená",J354,0)</f>
        <v>0</v>
      </c>
      <c r="BG354" s="147">
        <f>IF(N354="zákl. přenesená",J354,0)</f>
        <v>0</v>
      </c>
      <c r="BH354" s="147">
        <f>IF(N354="sníž. přenesená",J354,0)</f>
        <v>0</v>
      </c>
      <c r="BI354" s="147">
        <f>IF(N354="nulová",J354,0)</f>
        <v>0</v>
      </c>
      <c r="BJ354" s="17" t="s">
        <v>86</v>
      </c>
      <c r="BK354" s="147">
        <f>ROUND(I354*H354,2)</f>
        <v>0</v>
      </c>
      <c r="BL354" s="17" t="s">
        <v>301</v>
      </c>
      <c r="BM354" s="146" t="s">
        <v>447</v>
      </c>
    </row>
    <row r="355" spans="2:65" s="14" customFormat="1" ht="10.199999999999999">
      <c r="B355" s="163"/>
      <c r="D355" s="149" t="s">
        <v>174</v>
      </c>
      <c r="E355" s="164" t="s">
        <v>1</v>
      </c>
      <c r="F355" s="165" t="s">
        <v>448</v>
      </c>
      <c r="H355" s="164" t="s">
        <v>1</v>
      </c>
      <c r="I355" s="166"/>
      <c r="L355" s="163"/>
      <c r="M355" s="167"/>
      <c r="T355" s="168"/>
      <c r="AT355" s="164" t="s">
        <v>174</v>
      </c>
      <c r="AU355" s="164" t="s">
        <v>88</v>
      </c>
      <c r="AV355" s="14" t="s">
        <v>86</v>
      </c>
      <c r="AW355" s="14" t="s">
        <v>34</v>
      </c>
      <c r="AX355" s="14" t="s">
        <v>78</v>
      </c>
      <c r="AY355" s="164" t="s">
        <v>165</v>
      </c>
    </row>
    <row r="356" spans="2:65" s="12" customFormat="1" ht="10.199999999999999">
      <c r="B356" s="148"/>
      <c r="D356" s="149" t="s">
        <v>174</v>
      </c>
      <c r="E356" s="150" t="s">
        <v>1</v>
      </c>
      <c r="F356" s="151" t="s">
        <v>449</v>
      </c>
      <c r="H356" s="152">
        <v>9.4499999999999993</v>
      </c>
      <c r="I356" s="153"/>
      <c r="L356" s="148"/>
      <c r="M356" s="154"/>
      <c r="T356" s="155"/>
      <c r="AT356" s="150" t="s">
        <v>174</v>
      </c>
      <c r="AU356" s="150" t="s">
        <v>88</v>
      </c>
      <c r="AV356" s="12" t="s">
        <v>88</v>
      </c>
      <c r="AW356" s="12" t="s">
        <v>34</v>
      </c>
      <c r="AX356" s="12" t="s">
        <v>78</v>
      </c>
      <c r="AY356" s="150" t="s">
        <v>165</v>
      </c>
    </row>
    <row r="357" spans="2:65" s="13" customFormat="1" ht="10.199999999999999">
      <c r="B357" s="156"/>
      <c r="D357" s="149" t="s">
        <v>174</v>
      </c>
      <c r="E357" s="157" t="s">
        <v>1</v>
      </c>
      <c r="F357" s="158" t="s">
        <v>176</v>
      </c>
      <c r="H357" s="159">
        <v>9.4499999999999993</v>
      </c>
      <c r="I357" s="160"/>
      <c r="L357" s="156"/>
      <c r="M357" s="161"/>
      <c r="T357" s="162"/>
      <c r="AT357" s="157" t="s">
        <v>174</v>
      </c>
      <c r="AU357" s="157" t="s">
        <v>88</v>
      </c>
      <c r="AV357" s="13" t="s">
        <v>172</v>
      </c>
      <c r="AW357" s="13" t="s">
        <v>34</v>
      </c>
      <c r="AX357" s="13" t="s">
        <v>86</v>
      </c>
      <c r="AY357" s="157" t="s">
        <v>165</v>
      </c>
    </row>
    <row r="358" spans="2:65" s="1" customFormat="1" ht="24.15" customHeight="1">
      <c r="B358" s="32"/>
      <c r="C358" s="176" t="s">
        <v>450</v>
      </c>
      <c r="D358" s="176" t="s">
        <v>185</v>
      </c>
      <c r="E358" s="177" t="s">
        <v>451</v>
      </c>
      <c r="F358" s="178" t="s">
        <v>452</v>
      </c>
      <c r="G358" s="179" t="s">
        <v>207</v>
      </c>
      <c r="H358" s="180">
        <v>10.395</v>
      </c>
      <c r="I358" s="181"/>
      <c r="J358" s="182">
        <f>ROUND(I358*H358,2)</f>
        <v>0</v>
      </c>
      <c r="K358" s="183"/>
      <c r="L358" s="184"/>
      <c r="M358" s="185" t="s">
        <v>1</v>
      </c>
      <c r="N358" s="186" t="s">
        <v>43</v>
      </c>
      <c r="P358" s="144">
        <f>O358*H358</f>
        <v>0</v>
      </c>
      <c r="Q358" s="144">
        <v>1.98E-3</v>
      </c>
      <c r="R358" s="144">
        <f>Q358*H358</f>
        <v>2.0582099999999999E-2</v>
      </c>
      <c r="S358" s="144">
        <v>0</v>
      </c>
      <c r="T358" s="145">
        <f>S358*H358</f>
        <v>0</v>
      </c>
      <c r="AR358" s="146" t="s">
        <v>308</v>
      </c>
      <c r="AT358" s="146" t="s">
        <v>185</v>
      </c>
      <c r="AU358" s="146" t="s">
        <v>88</v>
      </c>
      <c r="AY358" s="17" t="s">
        <v>165</v>
      </c>
      <c r="BE358" s="147">
        <f>IF(N358="základní",J358,0)</f>
        <v>0</v>
      </c>
      <c r="BF358" s="147">
        <f>IF(N358="snížená",J358,0)</f>
        <v>0</v>
      </c>
      <c r="BG358" s="147">
        <f>IF(N358="zákl. přenesená",J358,0)</f>
        <v>0</v>
      </c>
      <c r="BH358" s="147">
        <f>IF(N358="sníž. přenesená",J358,0)</f>
        <v>0</v>
      </c>
      <c r="BI358" s="147">
        <f>IF(N358="nulová",J358,0)</f>
        <v>0</v>
      </c>
      <c r="BJ358" s="17" t="s">
        <v>86</v>
      </c>
      <c r="BK358" s="147">
        <f>ROUND(I358*H358,2)</f>
        <v>0</v>
      </c>
      <c r="BL358" s="17" t="s">
        <v>301</v>
      </c>
      <c r="BM358" s="146" t="s">
        <v>453</v>
      </c>
    </row>
    <row r="359" spans="2:65" s="12" customFormat="1" ht="10.199999999999999">
      <c r="B359" s="148"/>
      <c r="D359" s="149" t="s">
        <v>174</v>
      </c>
      <c r="E359" s="150" t="s">
        <v>1</v>
      </c>
      <c r="F359" s="151" t="s">
        <v>454</v>
      </c>
      <c r="H359" s="152">
        <v>10.395</v>
      </c>
      <c r="I359" s="153"/>
      <c r="L359" s="148"/>
      <c r="M359" s="154"/>
      <c r="T359" s="155"/>
      <c r="AT359" s="150" t="s">
        <v>174</v>
      </c>
      <c r="AU359" s="150" t="s">
        <v>88</v>
      </c>
      <c r="AV359" s="12" t="s">
        <v>88</v>
      </c>
      <c r="AW359" s="12" t="s">
        <v>34</v>
      </c>
      <c r="AX359" s="12" t="s">
        <v>86</v>
      </c>
      <c r="AY359" s="150" t="s">
        <v>165</v>
      </c>
    </row>
    <row r="360" spans="2:65" s="1" customFormat="1" ht="33" customHeight="1">
      <c r="B360" s="32"/>
      <c r="C360" s="134" t="s">
        <v>455</v>
      </c>
      <c r="D360" s="134" t="s">
        <v>168</v>
      </c>
      <c r="E360" s="135" t="s">
        <v>456</v>
      </c>
      <c r="F360" s="136" t="s">
        <v>457</v>
      </c>
      <c r="G360" s="137" t="s">
        <v>193</v>
      </c>
      <c r="H360" s="138">
        <v>41.6</v>
      </c>
      <c r="I360" s="139"/>
      <c r="J360" s="140">
        <f>ROUND(I360*H360,2)</f>
        <v>0</v>
      </c>
      <c r="K360" s="141"/>
      <c r="L360" s="32"/>
      <c r="M360" s="142" t="s">
        <v>1</v>
      </c>
      <c r="N360" s="143" t="s">
        <v>43</v>
      </c>
      <c r="P360" s="144">
        <f>O360*H360</f>
        <v>0</v>
      </c>
      <c r="Q360" s="144">
        <v>9.0299999999999998E-3</v>
      </c>
      <c r="R360" s="144">
        <f>Q360*H360</f>
        <v>0.37564799999999998</v>
      </c>
      <c r="S360" s="144">
        <v>0</v>
      </c>
      <c r="T360" s="145">
        <f>S360*H360</f>
        <v>0</v>
      </c>
      <c r="AR360" s="146" t="s">
        <v>301</v>
      </c>
      <c r="AT360" s="146" t="s">
        <v>168</v>
      </c>
      <c r="AU360" s="146" t="s">
        <v>88</v>
      </c>
      <c r="AY360" s="17" t="s">
        <v>165</v>
      </c>
      <c r="BE360" s="147">
        <f>IF(N360="základní",J360,0)</f>
        <v>0</v>
      </c>
      <c r="BF360" s="147">
        <f>IF(N360="snížená",J360,0)</f>
        <v>0</v>
      </c>
      <c r="BG360" s="147">
        <f>IF(N360="zákl. přenesená",J360,0)</f>
        <v>0</v>
      </c>
      <c r="BH360" s="147">
        <f>IF(N360="sníž. přenesená",J360,0)</f>
        <v>0</v>
      </c>
      <c r="BI360" s="147">
        <f>IF(N360="nulová",J360,0)</f>
        <v>0</v>
      </c>
      <c r="BJ360" s="17" t="s">
        <v>86</v>
      </c>
      <c r="BK360" s="147">
        <f>ROUND(I360*H360,2)</f>
        <v>0</v>
      </c>
      <c r="BL360" s="17" t="s">
        <v>301</v>
      </c>
      <c r="BM360" s="146" t="s">
        <v>458</v>
      </c>
    </row>
    <row r="361" spans="2:65" s="12" customFormat="1" ht="10.199999999999999">
      <c r="B361" s="148"/>
      <c r="D361" s="149" t="s">
        <v>174</v>
      </c>
      <c r="E361" s="150" t="s">
        <v>1</v>
      </c>
      <c r="F361" s="151" t="s">
        <v>118</v>
      </c>
      <c r="H361" s="152">
        <v>41.6</v>
      </c>
      <c r="I361" s="153"/>
      <c r="L361" s="148"/>
      <c r="M361" s="154"/>
      <c r="T361" s="155"/>
      <c r="AT361" s="150" t="s">
        <v>174</v>
      </c>
      <c r="AU361" s="150" t="s">
        <v>88</v>
      </c>
      <c r="AV361" s="12" t="s">
        <v>88</v>
      </c>
      <c r="AW361" s="12" t="s">
        <v>34</v>
      </c>
      <c r="AX361" s="12" t="s">
        <v>78</v>
      </c>
      <c r="AY361" s="150" t="s">
        <v>165</v>
      </c>
    </row>
    <row r="362" spans="2:65" s="15" customFormat="1" ht="10.199999999999999">
      <c r="B362" s="169"/>
      <c r="D362" s="149" t="s">
        <v>174</v>
      </c>
      <c r="E362" s="170" t="s">
        <v>1</v>
      </c>
      <c r="F362" s="171" t="s">
        <v>184</v>
      </c>
      <c r="H362" s="172">
        <v>41.6</v>
      </c>
      <c r="I362" s="173"/>
      <c r="L362" s="169"/>
      <c r="M362" s="174"/>
      <c r="T362" s="175"/>
      <c r="AT362" s="170" t="s">
        <v>174</v>
      </c>
      <c r="AU362" s="170" t="s">
        <v>88</v>
      </c>
      <c r="AV362" s="15" t="s">
        <v>166</v>
      </c>
      <c r="AW362" s="15" t="s">
        <v>34</v>
      </c>
      <c r="AX362" s="15" t="s">
        <v>78</v>
      </c>
      <c r="AY362" s="170" t="s">
        <v>165</v>
      </c>
    </row>
    <row r="363" spans="2:65" s="13" customFormat="1" ht="10.199999999999999">
      <c r="B363" s="156"/>
      <c r="D363" s="149" t="s">
        <v>174</v>
      </c>
      <c r="E363" s="157" t="s">
        <v>1</v>
      </c>
      <c r="F363" s="158" t="s">
        <v>176</v>
      </c>
      <c r="H363" s="159">
        <v>41.6</v>
      </c>
      <c r="I363" s="160"/>
      <c r="L363" s="156"/>
      <c r="M363" s="161"/>
      <c r="T363" s="162"/>
      <c r="AT363" s="157" t="s">
        <v>174</v>
      </c>
      <c r="AU363" s="157" t="s">
        <v>88</v>
      </c>
      <c r="AV363" s="13" t="s">
        <v>172</v>
      </c>
      <c r="AW363" s="13" t="s">
        <v>34</v>
      </c>
      <c r="AX363" s="13" t="s">
        <v>86</v>
      </c>
      <c r="AY363" s="157" t="s">
        <v>165</v>
      </c>
    </row>
    <row r="364" spans="2:65" s="1" customFormat="1" ht="10.199999999999999">
      <c r="B364" s="32"/>
      <c r="D364" s="149" t="s">
        <v>218</v>
      </c>
      <c r="F364" s="187" t="s">
        <v>239</v>
      </c>
      <c r="L364" s="32"/>
      <c r="M364" s="188"/>
      <c r="T364" s="56"/>
      <c r="AU364" s="17" t="s">
        <v>88</v>
      </c>
    </row>
    <row r="365" spans="2:65" s="1" customFormat="1" ht="10.199999999999999">
      <c r="B365" s="32"/>
      <c r="D365" s="149" t="s">
        <v>218</v>
      </c>
      <c r="F365" s="189" t="s">
        <v>240</v>
      </c>
      <c r="H365" s="190">
        <v>41.6</v>
      </c>
      <c r="L365" s="32"/>
      <c r="M365" s="188"/>
      <c r="T365" s="56"/>
      <c r="AU365" s="17" t="s">
        <v>88</v>
      </c>
    </row>
    <row r="366" spans="2:65" s="1" customFormat="1" ht="10.199999999999999">
      <c r="B366" s="32"/>
      <c r="D366" s="149" t="s">
        <v>218</v>
      </c>
      <c r="F366" s="189" t="s">
        <v>184</v>
      </c>
      <c r="H366" s="190">
        <v>41.6</v>
      </c>
      <c r="L366" s="32"/>
      <c r="M366" s="188"/>
      <c r="T366" s="56"/>
      <c r="AU366" s="17" t="s">
        <v>88</v>
      </c>
    </row>
    <row r="367" spans="2:65" s="1" customFormat="1" ht="24.15" customHeight="1">
      <c r="B367" s="32"/>
      <c r="C367" s="176" t="s">
        <v>459</v>
      </c>
      <c r="D367" s="176" t="s">
        <v>185</v>
      </c>
      <c r="E367" s="177" t="s">
        <v>460</v>
      </c>
      <c r="F367" s="178" t="s">
        <v>461</v>
      </c>
      <c r="G367" s="179" t="s">
        <v>193</v>
      </c>
      <c r="H367" s="180">
        <v>47.84</v>
      </c>
      <c r="I367" s="181"/>
      <c r="J367" s="182">
        <f>ROUND(I367*H367,2)</f>
        <v>0</v>
      </c>
      <c r="K367" s="183"/>
      <c r="L367" s="184"/>
      <c r="M367" s="185" t="s">
        <v>1</v>
      </c>
      <c r="N367" s="186" t="s">
        <v>43</v>
      </c>
      <c r="P367" s="144">
        <f>O367*H367</f>
        <v>0</v>
      </c>
      <c r="Q367" s="144">
        <v>2.1999999999999999E-2</v>
      </c>
      <c r="R367" s="144">
        <f>Q367*H367</f>
        <v>1.0524800000000001</v>
      </c>
      <c r="S367" s="144">
        <v>0</v>
      </c>
      <c r="T367" s="145">
        <f>S367*H367</f>
        <v>0</v>
      </c>
      <c r="AR367" s="146" t="s">
        <v>308</v>
      </c>
      <c r="AT367" s="146" t="s">
        <v>185</v>
      </c>
      <c r="AU367" s="146" t="s">
        <v>88</v>
      </c>
      <c r="AY367" s="17" t="s">
        <v>165</v>
      </c>
      <c r="BE367" s="147">
        <f>IF(N367="základní",J367,0)</f>
        <v>0</v>
      </c>
      <c r="BF367" s="147">
        <f>IF(N367="snížená",J367,0)</f>
        <v>0</v>
      </c>
      <c r="BG367" s="147">
        <f>IF(N367="zákl. přenesená",J367,0)</f>
        <v>0</v>
      </c>
      <c r="BH367" s="147">
        <f>IF(N367="sníž. přenesená",J367,0)</f>
        <v>0</v>
      </c>
      <c r="BI367" s="147">
        <f>IF(N367="nulová",J367,0)</f>
        <v>0</v>
      </c>
      <c r="BJ367" s="17" t="s">
        <v>86</v>
      </c>
      <c r="BK367" s="147">
        <f>ROUND(I367*H367,2)</f>
        <v>0</v>
      </c>
      <c r="BL367" s="17" t="s">
        <v>301</v>
      </c>
      <c r="BM367" s="146" t="s">
        <v>462</v>
      </c>
    </row>
    <row r="368" spans="2:65" s="12" customFormat="1" ht="10.199999999999999">
      <c r="B368" s="148"/>
      <c r="D368" s="149" t="s">
        <v>174</v>
      </c>
      <c r="E368" s="150" t="s">
        <v>1</v>
      </c>
      <c r="F368" s="151" t="s">
        <v>463</v>
      </c>
      <c r="H368" s="152">
        <v>47.84</v>
      </c>
      <c r="I368" s="153"/>
      <c r="L368" s="148"/>
      <c r="M368" s="154"/>
      <c r="T368" s="155"/>
      <c r="AT368" s="150" t="s">
        <v>174</v>
      </c>
      <c r="AU368" s="150" t="s">
        <v>88</v>
      </c>
      <c r="AV368" s="12" t="s">
        <v>88</v>
      </c>
      <c r="AW368" s="12" t="s">
        <v>34</v>
      </c>
      <c r="AX368" s="12" t="s">
        <v>78</v>
      </c>
      <c r="AY368" s="150" t="s">
        <v>165</v>
      </c>
    </row>
    <row r="369" spans="2:65" s="15" customFormat="1" ht="10.199999999999999">
      <c r="B369" s="169"/>
      <c r="D369" s="149" t="s">
        <v>174</v>
      </c>
      <c r="E369" s="170" t="s">
        <v>1</v>
      </c>
      <c r="F369" s="171" t="s">
        <v>184</v>
      </c>
      <c r="H369" s="172">
        <v>47.84</v>
      </c>
      <c r="I369" s="173"/>
      <c r="L369" s="169"/>
      <c r="M369" s="174"/>
      <c r="T369" s="175"/>
      <c r="AT369" s="170" t="s">
        <v>174</v>
      </c>
      <c r="AU369" s="170" t="s">
        <v>88</v>
      </c>
      <c r="AV369" s="15" t="s">
        <v>166</v>
      </c>
      <c r="AW369" s="15" t="s">
        <v>34</v>
      </c>
      <c r="AX369" s="15" t="s">
        <v>78</v>
      </c>
      <c r="AY369" s="170" t="s">
        <v>165</v>
      </c>
    </row>
    <row r="370" spans="2:65" s="13" customFormat="1" ht="10.199999999999999">
      <c r="B370" s="156"/>
      <c r="D370" s="149" t="s">
        <v>174</v>
      </c>
      <c r="E370" s="157" t="s">
        <v>1</v>
      </c>
      <c r="F370" s="158" t="s">
        <v>176</v>
      </c>
      <c r="H370" s="159">
        <v>47.84</v>
      </c>
      <c r="I370" s="160"/>
      <c r="L370" s="156"/>
      <c r="M370" s="161"/>
      <c r="T370" s="162"/>
      <c r="AT370" s="157" t="s">
        <v>174</v>
      </c>
      <c r="AU370" s="157" t="s">
        <v>88</v>
      </c>
      <c r="AV370" s="13" t="s">
        <v>172</v>
      </c>
      <c r="AW370" s="13" t="s">
        <v>34</v>
      </c>
      <c r="AX370" s="13" t="s">
        <v>86</v>
      </c>
      <c r="AY370" s="157" t="s">
        <v>165</v>
      </c>
    </row>
    <row r="371" spans="2:65" s="1" customFormat="1" ht="10.199999999999999">
      <c r="B371" s="32"/>
      <c r="D371" s="149" t="s">
        <v>218</v>
      </c>
      <c r="F371" s="187" t="s">
        <v>239</v>
      </c>
      <c r="L371" s="32"/>
      <c r="M371" s="188"/>
      <c r="T371" s="56"/>
      <c r="AU371" s="17" t="s">
        <v>88</v>
      </c>
    </row>
    <row r="372" spans="2:65" s="1" customFormat="1" ht="10.199999999999999">
      <c r="B372" s="32"/>
      <c r="D372" s="149" t="s">
        <v>218</v>
      </c>
      <c r="F372" s="189" t="s">
        <v>240</v>
      </c>
      <c r="H372" s="190">
        <v>41.6</v>
      </c>
      <c r="L372" s="32"/>
      <c r="M372" s="188"/>
      <c r="T372" s="56"/>
      <c r="AU372" s="17" t="s">
        <v>88</v>
      </c>
    </row>
    <row r="373" spans="2:65" s="1" customFormat="1" ht="10.199999999999999">
      <c r="B373" s="32"/>
      <c r="D373" s="149" t="s">
        <v>218</v>
      </c>
      <c r="F373" s="189" t="s">
        <v>184</v>
      </c>
      <c r="H373" s="190">
        <v>41.6</v>
      </c>
      <c r="L373" s="32"/>
      <c r="M373" s="188"/>
      <c r="T373" s="56"/>
      <c r="AU373" s="17" t="s">
        <v>88</v>
      </c>
    </row>
    <row r="374" spans="2:65" s="1" customFormat="1" ht="33" customHeight="1">
      <c r="B374" s="32"/>
      <c r="C374" s="134" t="s">
        <v>464</v>
      </c>
      <c r="D374" s="134" t="s">
        <v>168</v>
      </c>
      <c r="E374" s="135" t="s">
        <v>465</v>
      </c>
      <c r="F374" s="136" t="s">
        <v>466</v>
      </c>
      <c r="G374" s="137" t="s">
        <v>193</v>
      </c>
      <c r="H374" s="138">
        <v>8.5</v>
      </c>
      <c r="I374" s="139"/>
      <c r="J374" s="140">
        <f>ROUND(I374*H374,2)</f>
        <v>0</v>
      </c>
      <c r="K374" s="141"/>
      <c r="L374" s="32"/>
      <c r="M374" s="142" t="s">
        <v>1</v>
      </c>
      <c r="N374" s="143" t="s">
        <v>43</v>
      </c>
      <c r="P374" s="144">
        <f>O374*H374</f>
        <v>0</v>
      </c>
      <c r="Q374" s="144">
        <v>0</v>
      </c>
      <c r="R374" s="144">
        <f>Q374*H374</f>
        <v>0</v>
      </c>
      <c r="S374" s="144">
        <v>0</v>
      </c>
      <c r="T374" s="145">
        <f>S374*H374</f>
        <v>0</v>
      </c>
      <c r="AR374" s="146" t="s">
        <v>301</v>
      </c>
      <c r="AT374" s="146" t="s">
        <v>168</v>
      </c>
      <c r="AU374" s="146" t="s">
        <v>88</v>
      </c>
      <c r="AY374" s="17" t="s">
        <v>165</v>
      </c>
      <c r="BE374" s="147">
        <f>IF(N374="základní",J374,0)</f>
        <v>0</v>
      </c>
      <c r="BF374" s="147">
        <f>IF(N374="snížená",J374,0)</f>
        <v>0</v>
      </c>
      <c r="BG374" s="147">
        <f>IF(N374="zákl. přenesená",J374,0)</f>
        <v>0</v>
      </c>
      <c r="BH374" s="147">
        <f>IF(N374="sníž. přenesená",J374,0)</f>
        <v>0</v>
      </c>
      <c r="BI374" s="147">
        <f>IF(N374="nulová",J374,0)</f>
        <v>0</v>
      </c>
      <c r="BJ374" s="17" t="s">
        <v>86</v>
      </c>
      <c r="BK374" s="147">
        <f>ROUND(I374*H374,2)</f>
        <v>0</v>
      </c>
      <c r="BL374" s="17" t="s">
        <v>301</v>
      </c>
      <c r="BM374" s="146" t="s">
        <v>467</v>
      </c>
    </row>
    <row r="375" spans="2:65" s="12" customFormat="1" ht="10.199999999999999">
      <c r="B375" s="148"/>
      <c r="D375" s="149" t="s">
        <v>174</v>
      </c>
      <c r="E375" s="150" t="s">
        <v>1</v>
      </c>
      <c r="F375" s="151" t="s">
        <v>468</v>
      </c>
      <c r="H375" s="152">
        <v>8.5</v>
      </c>
      <c r="I375" s="153"/>
      <c r="L375" s="148"/>
      <c r="M375" s="154"/>
      <c r="T375" s="155"/>
      <c r="AT375" s="150" t="s">
        <v>174</v>
      </c>
      <c r="AU375" s="150" t="s">
        <v>88</v>
      </c>
      <c r="AV375" s="12" t="s">
        <v>88</v>
      </c>
      <c r="AW375" s="12" t="s">
        <v>34</v>
      </c>
      <c r="AX375" s="12" t="s">
        <v>78</v>
      </c>
      <c r="AY375" s="150" t="s">
        <v>165</v>
      </c>
    </row>
    <row r="376" spans="2:65" s="15" customFormat="1" ht="10.199999999999999">
      <c r="B376" s="169"/>
      <c r="D376" s="149" t="s">
        <v>174</v>
      </c>
      <c r="E376" s="170" t="s">
        <v>1</v>
      </c>
      <c r="F376" s="171" t="s">
        <v>184</v>
      </c>
      <c r="H376" s="172">
        <v>8.5</v>
      </c>
      <c r="I376" s="173"/>
      <c r="L376" s="169"/>
      <c r="M376" s="174"/>
      <c r="T376" s="175"/>
      <c r="AT376" s="170" t="s">
        <v>174</v>
      </c>
      <c r="AU376" s="170" t="s">
        <v>88</v>
      </c>
      <c r="AV376" s="15" t="s">
        <v>166</v>
      </c>
      <c r="AW376" s="15" t="s">
        <v>34</v>
      </c>
      <c r="AX376" s="15" t="s">
        <v>78</v>
      </c>
      <c r="AY376" s="170" t="s">
        <v>165</v>
      </c>
    </row>
    <row r="377" spans="2:65" s="13" customFormat="1" ht="10.199999999999999">
      <c r="B377" s="156"/>
      <c r="D377" s="149" t="s">
        <v>174</v>
      </c>
      <c r="E377" s="157" t="s">
        <v>1</v>
      </c>
      <c r="F377" s="158" t="s">
        <v>176</v>
      </c>
      <c r="H377" s="159">
        <v>8.5</v>
      </c>
      <c r="I377" s="160"/>
      <c r="L377" s="156"/>
      <c r="M377" s="161"/>
      <c r="T377" s="162"/>
      <c r="AT377" s="157" t="s">
        <v>174</v>
      </c>
      <c r="AU377" s="157" t="s">
        <v>88</v>
      </c>
      <c r="AV377" s="13" t="s">
        <v>172</v>
      </c>
      <c r="AW377" s="13" t="s">
        <v>34</v>
      </c>
      <c r="AX377" s="13" t="s">
        <v>86</v>
      </c>
      <c r="AY377" s="157" t="s">
        <v>165</v>
      </c>
    </row>
    <row r="378" spans="2:65" s="1" customFormat="1" ht="24.15" customHeight="1">
      <c r="B378" s="32"/>
      <c r="C378" s="134" t="s">
        <v>469</v>
      </c>
      <c r="D378" s="134" t="s">
        <v>168</v>
      </c>
      <c r="E378" s="135" t="s">
        <v>470</v>
      </c>
      <c r="F378" s="136" t="s">
        <v>471</v>
      </c>
      <c r="G378" s="137" t="s">
        <v>193</v>
      </c>
      <c r="H378" s="138">
        <v>41.6</v>
      </c>
      <c r="I378" s="139"/>
      <c r="J378" s="140">
        <f>ROUND(I378*H378,2)</f>
        <v>0</v>
      </c>
      <c r="K378" s="141"/>
      <c r="L378" s="32"/>
      <c r="M378" s="142" t="s">
        <v>1</v>
      </c>
      <c r="N378" s="143" t="s">
        <v>43</v>
      </c>
      <c r="P378" s="144">
        <f>O378*H378</f>
        <v>0</v>
      </c>
      <c r="Q378" s="144">
        <v>1.5E-3</v>
      </c>
      <c r="R378" s="144">
        <f>Q378*H378</f>
        <v>6.2400000000000004E-2</v>
      </c>
      <c r="S378" s="144">
        <v>0</v>
      </c>
      <c r="T378" s="145">
        <f>S378*H378</f>
        <v>0</v>
      </c>
      <c r="AR378" s="146" t="s">
        <v>301</v>
      </c>
      <c r="AT378" s="146" t="s">
        <v>168</v>
      </c>
      <c r="AU378" s="146" t="s">
        <v>88</v>
      </c>
      <c r="AY378" s="17" t="s">
        <v>165</v>
      </c>
      <c r="BE378" s="147">
        <f>IF(N378="základní",J378,0)</f>
        <v>0</v>
      </c>
      <c r="BF378" s="147">
        <f>IF(N378="snížená",J378,0)</f>
        <v>0</v>
      </c>
      <c r="BG378" s="147">
        <f>IF(N378="zákl. přenesená",J378,0)</f>
        <v>0</v>
      </c>
      <c r="BH378" s="147">
        <f>IF(N378="sníž. přenesená",J378,0)</f>
        <v>0</v>
      </c>
      <c r="BI378" s="147">
        <f>IF(N378="nulová",J378,0)</f>
        <v>0</v>
      </c>
      <c r="BJ378" s="17" t="s">
        <v>86</v>
      </c>
      <c r="BK378" s="147">
        <f>ROUND(I378*H378,2)</f>
        <v>0</v>
      </c>
      <c r="BL378" s="17" t="s">
        <v>301</v>
      </c>
      <c r="BM378" s="146" t="s">
        <v>472</v>
      </c>
    </row>
    <row r="379" spans="2:65" s="12" customFormat="1" ht="10.199999999999999">
      <c r="B379" s="148"/>
      <c r="D379" s="149" t="s">
        <v>174</v>
      </c>
      <c r="E379" s="150" t="s">
        <v>1</v>
      </c>
      <c r="F379" s="151" t="s">
        <v>118</v>
      </c>
      <c r="H379" s="152">
        <v>41.6</v>
      </c>
      <c r="I379" s="153"/>
      <c r="L379" s="148"/>
      <c r="M379" s="154"/>
      <c r="T379" s="155"/>
      <c r="AT379" s="150" t="s">
        <v>174</v>
      </c>
      <c r="AU379" s="150" t="s">
        <v>88</v>
      </c>
      <c r="AV379" s="12" t="s">
        <v>88</v>
      </c>
      <c r="AW379" s="12" t="s">
        <v>34</v>
      </c>
      <c r="AX379" s="12" t="s">
        <v>78</v>
      </c>
      <c r="AY379" s="150" t="s">
        <v>165</v>
      </c>
    </row>
    <row r="380" spans="2:65" s="15" customFormat="1" ht="10.199999999999999">
      <c r="B380" s="169"/>
      <c r="D380" s="149" t="s">
        <v>174</v>
      </c>
      <c r="E380" s="170" t="s">
        <v>1</v>
      </c>
      <c r="F380" s="171" t="s">
        <v>184</v>
      </c>
      <c r="H380" s="172">
        <v>41.6</v>
      </c>
      <c r="I380" s="173"/>
      <c r="L380" s="169"/>
      <c r="M380" s="174"/>
      <c r="T380" s="175"/>
      <c r="AT380" s="170" t="s">
        <v>174</v>
      </c>
      <c r="AU380" s="170" t="s">
        <v>88</v>
      </c>
      <c r="AV380" s="15" t="s">
        <v>166</v>
      </c>
      <c r="AW380" s="15" t="s">
        <v>34</v>
      </c>
      <c r="AX380" s="15" t="s">
        <v>78</v>
      </c>
      <c r="AY380" s="170" t="s">
        <v>165</v>
      </c>
    </row>
    <row r="381" spans="2:65" s="13" customFormat="1" ht="10.199999999999999">
      <c r="B381" s="156"/>
      <c r="D381" s="149" t="s">
        <v>174</v>
      </c>
      <c r="E381" s="157" t="s">
        <v>1</v>
      </c>
      <c r="F381" s="158" t="s">
        <v>176</v>
      </c>
      <c r="H381" s="159">
        <v>41.6</v>
      </c>
      <c r="I381" s="160"/>
      <c r="L381" s="156"/>
      <c r="M381" s="161"/>
      <c r="T381" s="162"/>
      <c r="AT381" s="157" t="s">
        <v>174</v>
      </c>
      <c r="AU381" s="157" t="s">
        <v>88</v>
      </c>
      <c r="AV381" s="13" t="s">
        <v>172</v>
      </c>
      <c r="AW381" s="13" t="s">
        <v>34</v>
      </c>
      <c r="AX381" s="13" t="s">
        <v>86</v>
      </c>
      <c r="AY381" s="157" t="s">
        <v>165</v>
      </c>
    </row>
    <row r="382" spans="2:65" s="1" customFormat="1" ht="10.199999999999999">
      <c r="B382" s="32"/>
      <c r="D382" s="149" t="s">
        <v>218</v>
      </c>
      <c r="F382" s="187" t="s">
        <v>239</v>
      </c>
      <c r="L382" s="32"/>
      <c r="M382" s="188"/>
      <c r="T382" s="56"/>
      <c r="AU382" s="17" t="s">
        <v>88</v>
      </c>
    </row>
    <row r="383" spans="2:65" s="1" customFormat="1" ht="10.199999999999999">
      <c r="B383" s="32"/>
      <c r="D383" s="149" t="s">
        <v>218</v>
      </c>
      <c r="F383" s="189" t="s">
        <v>240</v>
      </c>
      <c r="H383" s="190">
        <v>41.6</v>
      </c>
      <c r="L383" s="32"/>
      <c r="M383" s="188"/>
      <c r="T383" s="56"/>
      <c r="AU383" s="17" t="s">
        <v>88</v>
      </c>
    </row>
    <row r="384" spans="2:65" s="1" customFormat="1" ht="10.199999999999999">
      <c r="B384" s="32"/>
      <c r="D384" s="149" t="s">
        <v>218</v>
      </c>
      <c r="F384" s="189" t="s">
        <v>184</v>
      </c>
      <c r="H384" s="190">
        <v>41.6</v>
      </c>
      <c r="L384" s="32"/>
      <c r="M384" s="188"/>
      <c r="T384" s="56"/>
      <c r="AU384" s="17" t="s">
        <v>88</v>
      </c>
    </row>
    <row r="385" spans="2:65" s="1" customFormat="1" ht="16.5" customHeight="1">
      <c r="B385" s="32"/>
      <c r="C385" s="134" t="s">
        <v>473</v>
      </c>
      <c r="D385" s="134" t="s">
        <v>168</v>
      </c>
      <c r="E385" s="135" t="s">
        <v>474</v>
      </c>
      <c r="F385" s="136" t="s">
        <v>475</v>
      </c>
      <c r="G385" s="137" t="s">
        <v>207</v>
      </c>
      <c r="H385" s="138">
        <v>9.4499999999999993</v>
      </c>
      <c r="I385" s="139"/>
      <c r="J385" s="140">
        <f>ROUND(I385*H385,2)</f>
        <v>0</v>
      </c>
      <c r="K385" s="141"/>
      <c r="L385" s="32"/>
      <c r="M385" s="142" t="s">
        <v>1</v>
      </c>
      <c r="N385" s="143" t="s">
        <v>43</v>
      </c>
      <c r="P385" s="144">
        <f>O385*H385</f>
        <v>0</v>
      </c>
      <c r="Q385" s="144">
        <v>9.0000000000000006E-5</v>
      </c>
      <c r="R385" s="144">
        <f>Q385*H385</f>
        <v>8.5050000000000002E-4</v>
      </c>
      <c r="S385" s="144">
        <v>0</v>
      </c>
      <c r="T385" s="145">
        <f>S385*H385</f>
        <v>0</v>
      </c>
      <c r="AR385" s="146" t="s">
        <v>301</v>
      </c>
      <c r="AT385" s="146" t="s">
        <v>168</v>
      </c>
      <c r="AU385" s="146" t="s">
        <v>88</v>
      </c>
      <c r="AY385" s="17" t="s">
        <v>165</v>
      </c>
      <c r="BE385" s="147">
        <f>IF(N385="základní",J385,0)</f>
        <v>0</v>
      </c>
      <c r="BF385" s="147">
        <f>IF(N385="snížená",J385,0)</f>
        <v>0</v>
      </c>
      <c r="BG385" s="147">
        <f>IF(N385="zákl. přenesená",J385,0)</f>
        <v>0</v>
      </c>
      <c r="BH385" s="147">
        <f>IF(N385="sníž. přenesená",J385,0)</f>
        <v>0</v>
      </c>
      <c r="BI385" s="147">
        <f>IF(N385="nulová",J385,0)</f>
        <v>0</v>
      </c>
      <c r="BJ385" s="17" t="s">
        <v>86</v>
      </c>
      <c r="BK385" s="147">
        <f>ROUND(I385*H385,2)</f>
        <v>0</v>
      </c>
      <c r="BL385" s="17" t="s">
        <v>301</v>
      </c>
      <c r="BM385" s="146" t="s">
        <v>476</v>
      </c>
    </row>
    <row r="386" spans="2:65" s="14" customFormat="1" ht="10.199999999999999">
      <c r="B386" s="163"/>
      <c r="D386" s="149" t="s">
        <v>174</v>
      </c>
      <c r="E386" s="164" t="s">
        <v>1</v>
      </c>
      <c r="F386" s="165" t="s">
        <v>477</v>
      </c>
      <c r="H386" s="164" t="s">
        <v>1</v>
      </c>
      <c r="I386" s="166"/>
      <c r="L386" s="163"/>
      <c r="M386" s="167"/>
      <c r="T386" s="168"/>
      <c r="AT386" s="164" t="s">
        <v>174</v>
      </c>
      <c r="AU386" s="164" t="s">
        <v>88</v>
      </c>
      <c r="AV386" s="14" t="s">
        <v>86</v>
      </c>
      <c r="AW386" s="14" t="s">
        <v>34</v>
      </c>
      <c r="AX386" s="14" t="s">
        <v>78</v>
      </c>
      <c r="AY386" s="164" t="s">
        <v>165</v>
      </c>
    </row>
    <row r="387" spans="2:65" s="14" customFormat="1" ht="10.199999999999999">
      <c r="B387" s="163"/>
      <c r="D387" s="149" t="s">
        <v>174</v>
      </c>
      <c r="E387" s="164" t="s">
        <v>1</v>
      </c>
      <c r="F387" s="165" t="s">
        <v>448</v>
      </c>
      <c r="H387" s="164" t="s">
        <v>1</v>
      </c>
      <c r="I387" s="166"/>
      <c r="L387" s="163"/>
      <c r="M387" s="167"/>
      <c r="T387" s="168"/>
      <c r="AT387" s="164" t="s">
        <v>174</v>
      </c>
      <c r="AU387" s="164" t="s">
        <v>88</v>
      </c>
      <c r="AV387" s="14" t="s">
        <v>86</v>
      </c>
      <c r="AW387" s="14" t="s">
        <v>34</v>
      </c>
      <c r="AX387" s="14" t="s">
        <v>78</v>
      </c>
      <c r="AY387" s="164" t="s">
        <v>165</v>
      </c>
    </row>
    <row r="388" spans="2:65" s="12" customFormat="1" ht="10.199999999999999">
      <c r="B388" s="148"/>
      <c r="D388" s="149" t="s">
        <v>174</v>
      </c>
      <c r="E388" s="150" t="s">
        <v>1</v>
      </c>
      <c r="F388" s="151" t="s">
        <v>449</v>
      </c>
      <c r="H388" s="152">
        <v>9.4499999999999993</v>
      </c>
      <c r="I388" s="153"/>
      <c r="L388" s="148"/>
      <c r="M388" s="154"/>
      <c r="T388" s="155"/>
      <c r="AT388" s="150" t="s">
        <v>174</v>
      </c>
      <c r="AU388" s="150" t="s">
        <v>88</v>
      </c>
      <c r="AV388" s="12" t="s">
        <v>88</v>
      </c>
      <c r="AW388" s="12" t="s">
        <v>34</v>
      </c>
      <c r="AX388" s="12" t="s">
        <v>78</v>
      </c>
      <c r="AY388" s="150" t="s">
        <v>165</v>
      </c>
    </row>
    <row r="389" spans="2:65" s="13" customFormat="1" ht="10.199999999999999">
      <c r="B389" s="156"/>
      <c r="D389" s="149" t="s">
        <v>174</v>
      </c>
      <c r="E389" s="157" t="s">
        <v>1</v>
      </c>
      <c r="F389" s="158" t="s">
        <v>176</v>
      </c>
      <c r="H389" s="159">
        <v>9.4499999999999993</v>
      </c>
      <c r="I389" s="160"/>
      <c r="L389" s="156"/>
      <c r="M389" s="161"/>
      <c r="T389" s="162"/>
      <c r="AT389" s="157" t="s">
        <v>174</v>
      </c>
      <c r="AU389" s="157" t="s">
        <v>88</v>
      </c>
      <c r="AV389" s="13" t="s">
        <v>172</v>
      </c>
      <c r="AW389" s="13" t="s">
        <v>34</v>
      </c>
      <c r="AX389" s="13" t="s">
        <v>86</v>
      </c>
      <c r="AY389" s="157" t="s">
        <v>165</v>
      </c>
    </row>
    <row r="390" spans="2:65" s="1" customFormat="1" ht="24.15" customHeight="1">
      <c r="B390" s="32"/>
      <c r="C390" s="134" t="s">
        <v>478</v>
      </c>
      <c r="D390" s="134" t="s">
        <v>168</v>
      </c>
      <c r="E390" s="135" t="s">
        <v>479</v>
      </c>
      <c r="F390" s="136" t="s">
        <v>480</v>
      </c>
      <c r="G390" s="137" t="s">
        <v>207</v>
      </c>
      <c r="H390" s="138">
        <v>41.39</v>
      </c>
      <c r="I390" s="139"/>
      <c r="J390" s="140">
        <f>ROUND(I390*H390,2)</f>
        <v>0</v>
      </c>
      <c r="K390" s="141"/>
      <c r="L390" s="32"/>
      <c r="M390" s="142" t="s">
        <v>1</v>
      </c>
      <c r="N390" s="143" t="s">
        <v>43</v>
      </c>
      <c r="P390" s="144">
        <f>O390*H390</f>
        <v>0</v>
      </c>
      <c r="Q390" s="144">
        <v>3.0000000000000001E-5</v>
      </c>
      <c r="R390" s="144">
        <f>Q390*H390</f>
        <v>1.2417000000000001E-3</v>
      </c>
      <c r="S390" s="144">
        <v>0</v>
      </c>
      <c r="T390" s="145">
        <f>S390*H390</f>
        <v>0</v>
      </c>
      <c r="AR390" s="146" t="s">
        <v>301</v>
      </c>
      <c r="AT390" s="146" t="s">
        <v>168</v>
      </c>
      <c r="AU390" s="146" t="s">
        <v>88</v>
      </c>
      <c r="AY390" s="17" t="s">
        <v>165</v>
      </c>
      <c r="BE390" s="147">
        <f>IF(N390="základní",J390,0)</f>
        <v>0</v>
      </c>
      <c r="BF390" s="147">
        <f>IF(N390="snížená",J390,0)</f>
        <v>0</v>
      </c>
      <c r="BG390" s="147">
        <f>IF(N390="zákl. přenesená",J390,0)</f>
        <v>0</v>
      </c>
      <c r="BH390" s="147">
        <f>IF(N390="sníž. přenesená",J390,0)</f>
        <v>0</v>
      </c>
      <c r="BI390" s="147">
        <f>IF(N390="nulová",J390,0)</f>
        <v>0</v>
      </c>
      <c r="BJ390" s="17" t="s">
        <v>86</v>
      </c>
      <c r="BK390" s="147">
        <f>ROUND(I390*H390,2)</f>
        <v>0</v>
      </c>
      <c r="BL390" s="17" t="s">
        <v>301</v>
      </c>
      <c r="BM390" s="146" t="s">
        <v>481</v>
      </c>
    </row>
    <row r="391" spans="2:65" s="14" customFormat="1" ht="10.199999999999999">
      <c r="B391" s="163"/>
      <c r="D391" s="149" t="s">
        <v>174</v>
      </c>
      <c r="E391" s="164" t="s">
        <v>1</v>
      </c>
      <c r="F391" s="165" t="s">
        <v>448</v>
      </c>
      <c r="H391" s="164" t="s">
        <v>1</v>
      </c>
      <c r="I391" s="166"/>
      <c r="L391" s="163"/>
      <c r="M391" s="167"/>
      <c r="T391" s="168"/>
      <c r="AT391" s="164" t="s">
        <v>174</v>
      </c>
      <c r="AU391" s="164" t="s">
        <v>88</v>
      </c>
      <c r="AV391" s="14" t="s">
        <v>86</v>
      </c>
      <c r="AW391" s="14" t="s">
        <v>34</v>
      </c>
      <c r="AX391" s="14" t="s">
        <v>78</v>
      </c>
      <c r="AY391" s="164" t="s">
        <v>165</v>
      </c>
    </row>
    <row r="392" spans="2:65" s="12" customFormat="1" ht="10.199999999999999">
      <c r="B392" s="148"/>
      <c r="D392" s="149" t="s">
        <v>174</v>
      </c>
      <c r="E392" s="150" t="s">
        <v>1</v>
      </c>
      <c r="F392" s="151" t="s">
        <v>482</v>
      </c>
      <c r="H392" s="152">
        <v>11.53</v>
      </c>
      <c r="I392" s="153"/>
      <c r="L392" s="148"/>
      <c r="M392" s="154"/>
      <c r="T392" s="155"/>
      <c r="AT392" s="150" t="s">
        <v>174</v>
      </c>
      <c r="AU392" s="150" t="s">
        <v>88</v>
      </c>
      <c r="AV392" s="12" t="s">
        <v>88</v>
      </c>
      <c r="AW392" s="12" t="s">
        <v>34</v>
      </c>
      <c r="AX392" s="12" t="s">
        <v>78</v>
      </c>
      <c r="AY392" s="150" t="s">
        <v>165</v>
      </c>
    </row>
    <row r="393" spans="2:65" s="12" customFormat="1" ht="10.199999999999999">
      <c r="B393" s="148"/>
      <c r="D393" s="149" t="s">
        <v>174</v>
      </c>
      <c r="E393" s="150" t="s">
        <v>1</v>
      </c>
      <c r="F393" s="151" t="s">
        <v>483</v>
      </c>
      <c r="H393" s="152">
        <v>9.82</v>
      </c>
      <c r="I393" s="153"/>
      <c r="L393" s="148"/>
      <c r="M393" s="154"/>
      <c r="T393" s="155"/>
      <c r="AT393" s="150" t="s">
        <v>174</v>
      </c>
      <c r="AU393" s="150" t="s">
        <v>88</v>
      </c>
      <c r="AV393" s="12" t="s">
        <v>88</v>
      </c>
      <c r="AW393" s="12" t="s">
        <v>34</v>
      </c>
      <c r="AX393" s="12" t="s">
        <v>78</v>
      </c>
      <c r="AY393" s="150" t="s">
        <v>165</v>
      </c>
    </row>
    <row r="394" spans="2:65" s="12" customFormat="1" ht="10.199999999999999">
      <c r="B394" s="148"/>
      <c r="D394" s="149" t="s">
        <v>174</v>
      </c>
      <c r="E394" s="150" t="s">
        <v>1</v>
      </c>
      <c r="F394" s="151" t="s">
        <v>484</v>
      </c>
      <c r="H394" s="152">
        <v>9.52</v>
      </c>
      <c r="I394" s="153"/>
      <c r="L394" s="148"/>
      <c r="M394" s="154"/>
      <c r="T394" s="155"/>
      <c r="AT394" s="150" t="s">
        <v>174</v>
      </c>
      <c r="AU394" s="150" t="s">
        <v>88</v>
      </c>
      <c r="AV394" s="12" t="s">
        <v>88</v>
      </c>
      <c r="AW394" s="12" t="s">
        <v>34</v>
      </c>
      <c r="AX394" s="12" t="s">
        <v>78</v>
      </c>
      <c r="AY394" s="150" t="s">
        <v>165</v>
      </c>
    </row>
    <row r="395" spans="2:65" s="12" customFormat="1" ht="10.199999999999999">
      <c r="B395" s="148"/>
      <c r="D395" s="149" t="s">
        <v>174</v>
      </c>
      <c r="E395" s="150" t="s">
        <v>1</v>
      </c>
      <c r="F395" s="151" t="s">
        <v>485</v>
      </c>
      <c r="H395" s="152">
        <v>10.52</v>
      </c>
      <c r="I395" s="153"/>
      <c r="L395" s="148"/>
      <c r="M395" s="154"/>
      <c r="T395" s="155"/>
      <c r="AT395" s="150" t="s">
        <v>174</v>
      </c>
      <c r="AU395" s="150" t="s">
        <v>88</v>
      </c>
      <c r="AV395" s="12" t="s">
        <v>88</v>
      </c>
      <c r="AW395" s="12" t="s">
        <v>34</v>
      </c>
      <c r="AX395" s="12" t="s">
        <v>78</v>
      </c>
      <c r="AY395" s="150" t="s">
        <v>165</v>
      </c>
    </row>
    <row r="396" spans="2:65" s="13" customFormat="1" ht="10.199999999999999">
      <c r="B396" s="156"/>
      <c r="D396" s="149" t="s">
        <v>174</v>
      </c>
      <c r="E396" s="157" t="s">
        <v>1</v>
      </c>
      <c r="F396" s="158" t="s">
        <v>176</v>
      </c>
      <c r="H396" s="159">
        <v>41.39</v>
      </c>
      <c r="I396" s="160"/>
      <c r="L396" s="156"/>
      <c r="M396" s="161"/>
      <c r="T396" s="162"/>
      <c r="AT396" s="157" t="s">
        <v>174</v>
      </c>
      <c r="AU396" s="157" t="s">
        <v>88</v>
      </c>
      <c r="AV396" s="13" t="s">
        <v>172</v>
      </c>
      <c r="AW396" s="13" t="s">
        <v>34</v>
      </c>
      <c r="AX396" s="13" t="s">
        <v>86</v>
      </c>
      <c r="AY396" s="157" t="s">
        <v>165</v>
      </c>
    </row>
    <row r="397" spans="2:65" s="1" customFormat="1" ht="24.15" customHeight="1">
      <c r="B397" s="32"/>
      <c r="C397" s="134" t="s">
        <v>486</v>
      </c>
      <c r="D397" s="134" t="s">
        <v>168</v>
      </c>
      <c r="E397" s="135" t="s">
        <v>487</v>
      </c>
      <c r="F397" s="136" t="s">
        <v>488</v>
      </c>
      <c r="G397" s="137" t="s">
        <v>193</v>
      </c>
      <c r="H397" s="138">
        <v>41.6</v>
      </c>
      <c r="I397" s="139"/>
      <c r="J397" s="140">
        <f>ROUND(I397*H397,2)</f>
        <v>0</v>
      </c>
      <c r="K397" s="141"/>
      <c r="L397" s="32"/>
      <c r="M397" s="142" t="s">
        <v>1</v>
      </c>
      <c r="N397" s="143" t="s">
        <v>43</v>
      </c>
      <c r="P397" s="144">
        <f>O397*H397</f>
        <v>0</v>
      </c>
      <c r="Q397" s="144">
        <v>5.0000000000000002E-5</v>
      </c>
      <c r="R397" s="144">
        <f>Q397*H397</f>
        <v>2.0800000000000003E-3</v>
      </c>
      <c r="S397" s="144">
        <v>0</v>
      </c>
      <c r="T397" s="145">
        <f>S397*H397</f>
        <v>0</v>
      </c>
      <c r="AR397" s="146" t="s">
        <v>301</v>
      </c>
      <c r="AT397" s="146" t="s">
        <v>168</v>
      </c>
      <c r="AU397" s="146" t="s">
        <v>88</v>
      </c>
      <c r="AY397" s="17" t="s">
        <v>165</v>
      </c>
      <c r="BE397" s="147">
        <f>IF(N397="základní",J397,0)</f>
        <v>0</v>
      </c>
      <c r="BF397" s="147">
        <f>IF(N397="snížená",J397,0)</f>
        <v>0</v>
      </c>
      <c r="BG397" s="147">
        <f>IF(N397="zákl. přenesená",J397,0)</f>
        <v>0</v>
      </c>
      <c r="BH397" s="147">
        <f>IF(N397="sníž. přenesená",J397,0)</f>
        <v>0</v>
      </c>
      <c r="BI397" s="147">
        <f>IF(N397="nulová",J397,0)</f>
        <v>0</v>
      </c>
      <c r="BJ397" s="17" t="s">
        <v>86</v>
      </c>
      <c r="BK397" s="147">
        <f>ROUND(I397*H397,2)</f>
        <v>0</v>
      </c>
      <c r="BL397" s="17" t="s">
        <v>301</v>
      </c>
      <c r="BM397" s="146" t="s">
        <v>489</v>
      </c>
    </row>
    <row r="398" spans="2:65" s="12" customFormat="1" ht="10.199999999999999">
      <c r="B398" s="148"/>
      <c r="D398" s="149" t="s">
        <v>174</v>
      </c>
      <c r="E398" s="150" t="s">
        <v>1</v>
      </c>
      <c r="F398" s="151" t="s">
        <v>118</v>
      </c>
      <c r="H398" s="152">
        <v>41.6</v>
      </c>
      <c r="I398" s="153"/>
      <c r="L398" s="148"/>
      <c r="M398" s="154"/>
      <c r="T398" s="155"/>
      <c r="AT398" s="150" t="s">
        <v>174</v>
      </c>
      <c r="AU398" s="150" t="s">
        <v>88</v>
      </c>
      <c r="AV398" s="12" t="s">
        <v>88</v>
      </c>
      <c r="AW398" s="12" t="s">
        <v>34</v>
      </c>
      <c r="AX398" s="12" t="s">
        <v>78</v>
      </c>
      <c r="AY398" s="150" t="s">
        <v>165</v>
      </c>
    </row>
    <row r="399" spans="2:65" s="15" customFormat="1" ht="10.199999999999999">
      <c r="B399" s="169"/>
      <c r="D399" s="149" t="s">
        <v>174</v>
      </c>
      <c r="E399" s="170" t="s">
        <v>1</v>
      </c>
      <c r="F399" s="171" t="s">
        <v>184</v>
      </c>
      <c r="H399" s="172">
        <v>41.6</v>
      </c>
      <c r="I399" s="173"/>
      <c r="L399" s="169"/>
      <c r="M399" s="174"/>
      <c r="T399" s="175"/>
      <c r="AT399" s="170" t="s">
        <v>174</v>
      </c>
      <c r="AU399" s="170" t="s">
        <v>88</v>
      </c>
      <c r="AV399" s="15" t="s">
        <v>166</v>
      </c>
      <c r="AW399" s="15" t="s">
        <v>34</v>
      </c>
      <c r="AX399" s="15" t="s">
        <v>78</v>
      </c>
      <c r="AY399" s="170" t="s">
        <v>165</v>
      </c>
    </row>
    <row r="400" spans="2:65" s="13" customFormat="1" ht="10.199999999999999">
      <c r="B400" s="156"/>
      <c r="D400" s="149" t="s">
        <v>174</v>
      </c>
      <c r="E400" s="157" t="s">
        <v>1</v>
      </c>
      <c r="F400" s="158" t="s">
        <v>176</v>
      </c>
      <c r="H400" s="159">
        <v>41.6</v>
      </c>
      <c r="I400" s="160"/>
      <c r="L400" s="156"/>
      <c r="M400" s="161"/>
      <c r="T400" s="162"/>
      <c r="AT400" s="157" t="s">
        <v>174</v>
      </c>
      <c r="AU400" s="157" t="s">
        <v>88</v>
      </c>
      <c r="AV400" s="13" t="s">
        <v>172</v>
      </c>
      <c r="AW400" s="13" t="s">
        <v>34</v>
      </c>
      <c r="AX400" s="13" t="s">
        <v>86</v>
      </c>
      <c r="AY400" s="157" t="s">
        <v>165</v>
      </c>
    </row>
    <row r="401" spans="2:65" s="1" customFormat="1" ht="10.199999999999999">
      <c r="B401" s="32"/>
      <c r="D401" s="149" t="s">
        <v>218</v>
      </c>
      <c r="F401" s="187" t="s">
        <v>239</v>
      </c>
      <c r="L401" s="32"/>
      <c r="M401" s="188"/>
      <c r="T401" s="56"/>
      <c r="AU401" s="17" t="s">
        <v>88</v>
      </c>
    </row>
    <row r="402" spans="2:65" s="1" customFormat="1" ht="10.199999999999999">
      <c r="B402" s="32"/>
      <c r="D402" s="149" t="s">
        <v>218</v>
      </c>
      <c r="F402" s="189" t="s">
        <v>240</v>
      </c>
      <c r="H402" s="190">
        <v>41.6</v>
      </c>
      <c r="L402" s="32"/>
      <c r="M402" s="188"/>
      <c r="T402" s="56"/>
      <c r="AU402" s="17" t="s">
        <v>88</v>
      </c>
    </row>
    <row r="403" spans="2:65" s="1" customFormat="1" ht="10.199999999999999">
      <c r="B403" s="32"/>
      <c r="D403" s="149" t="s">
        <v>218</v>
      </c>
      <c r="F403" s="189" t="s">
        <v>184</v>
      </c>
      <c r="H403" s="190">
        <v>41.6</v>
      </c>
      <c r="L403" s="32"/>
      <c r="M403" s="188"/>
      <c r="T403" s="56"/>
      <c r="AU403" s="17" t="s">
        <v>88</v>
      </c>
    </row>
    <row r="404" spans="2:65" s="1" customFormat="1" ht="24.15" customHeight="1">
      <c r="B404" s="32"/>
      <c r="C404" s="134" t="s">
        <v>490</v>
      </c>
      <c r="D404" s="134" t="s">
        <v>168</v>
      </c>
      <c r="E404" s="135" t="s">
        <v>491</v>
      </c>
      <c r="F404" s="136" t="s">
        <v>492</v>
      </c>
      <c r="G404" s="137" t="s">
        <v>179</v>
      </c>
      <c r="H404" s="138">
        <v>1.532</v>
      </c>
      <c r="I404" s="139"/>
      <c r="J404" s="140">
        <f>ROUND(I404*H404,2)</f>
        <v>0</v>
      </c>
      <c r="K404" s="141"/>
      <c r="L404" s="32"/>
      <c r="M404" s="142" t="s">
        <v>1</v>
      </c>
      <c r="N404" s="143" t="s">
        <v>43</v>
      </c>
      <c r="P404" s="144">
        <f>O404*H404</f>
        <v>0</v>
      </c>
      <c r="Q404" s="144">
        <v>0</v>
      </c>
      <c r="R404" s="144">
        <f>Q404*H404</f>
        <v>0</v>
      </c>
      <c r="S404" s="144">
        <v>0</v>
      </c>
      <c r="T404" s="145">
        <f>S404*H404</f>
        <v>0</v>
      </c>
      <c r="AR404" s="146" t="s">
        <v>301</v>
      </c>
      <c r="AT404" s="146" t="s">
        <v>168</v>
      </c>
      <c r="AU404" s="146" t="s">
        <v>88</v>
      </c>
      <c r="AY404" s="17" t="s">
        <v>165</v>
      </c>
      <c r="BE404" s="147">
        <f>IF(N404="základní",J404,0)</f>
        <v>0</v>
      </c>
      <c r="BF404" s="147">
        <f>IF(N404="snížená",J404,0)</f>
        <v>0</v>
      </c>
      <c r="BG404" s="147">
        <f>IF(N404="zákl. přenesená",J404,0)</f>
        <v>0</v>
      </c>
      <c r="BH404" s="147">
        <f>IF(N404="sníž. přenesená",J404,0)</f>
        <v>0</v>
      </c>
      <c r="BI404" s="147">
        <f>IF(N404="nulová",J404,0)</f>
        <v>0</v>
      </c>
      <c r="BJ404" s="17" t="s">
        <v>86</v>
      </c>
      <c r="BK404" s="147">
        <f>ROUND(I404*H404,2)</f>
        <v>0</v>
      </c>
      <c r="BL404" s="17" t="s">
        <v>301</v>
      </c>
      <c r="BM404" s="146" t="s">
        <v>493</v>
      </c>
    </row>
    <row r="405" spans="2:65" s="11" customFormat="1" ht="22.8" customHeight="1">
      <c r="B405" s="122"/>
      <c r="D405" s="123" t="s">
        <v>77</v>
      </c>
      <c r="E405" s="132" t="s">
        <v>494</v>
      </c>
      <c r="F405" s="132" t="s">
        <v>495</v>
      </c>
      <c r="I405" s="125"/>
      <c r="J405" s="133">
        <f>BK405</f>
        <v>0</v>
      </c>
      <c r="L405" s="122"/>
      <c r="M405" s="127"/>
      <c r="P405" s="128">
        <f>SUM(P406:P468)</f>
        <v>0</v>
      </c>
      <c r="R405" s="128">
        <f>SUM(R406:R468)</f>
        <v>1.9261693100000004</v>
      </c>
      <c r="T405" s="129">
        <f>SUM(T406:T468)</f>
        <v>0</v>
      </c>
      <c r="AR405" s="123" t="s">
        <v>88</v>
      </c>
      <c r="AT405" s="130" t="s">
        <v>77</v>
      </c>
      <c r="AU405" s="130" t="s">
        <v>86</v>
      </c>
      <c r="AY405" s="123" t="s">
        <v>165</v>
      </c>
      <c r="BK405" s="131">
        <f>SUM(BK406:BK468)</f>
        <v>0</v>
      </c>
    </row>
    <row r="406" spans="2:65" s="1" customFormat="1" ht="16.5" customHeight="1">
      <c r="B406" s="32"/>
      <c r="C406" s="134" t="s">
        <v>496</v>
      </c>
      <c r="D406" s="134" t="s">
        <v>168</v>
      </c>
      <c r="E406" s="135" t="s">
        <v>497</v>
      </c>
      <c r="F406" s="136" t="s">
        <v>498</v>
      </c>
      <c r="G406" s="137" t="s">
        <v>193</v>
      </c>
      <c r="H406" s="138">
        <v>183.9</v>
      </c>
      <c r="I406" s="139"/>
      <c r="J406" s="140">
        <f>ROUND(I406*H406,2)</f>
        <v>0</v>
      </c>
      <c r="K406" s="141"/>
      <c r="L406" s="32"/>
      <c r="M406" s="142" t="s">
        <v>1</v>
      </c>
      <c r="N406" s="143" t="s">
        <v>43</v>
      </c>
      <c r="P406" s="144">
        <f>O406*H406</f>
        <v>0</v>
      </c>
      <c r="Q406" s="144">
        <v>0</v>
      </c>
      <c r="R406" s="144">
        <f>Q406*H406</f>
        <v>0</v>
      </c>
      <c r="S406" s="144">
        <v>0</v>
      </c>
      <c r="T406" s="145">
        <f>S406*H406</f>
        <v>0</v>
      </c>
      <c r="AR406" s="146" t="s">
        <v>301</v>
      </c>
      <c r="AT406" s="146" t="s">
        <v>168</v>
      </c>
      <c r="AU406" s="146" t="s">
        <v>88</v>
      </c>
      <c r="AY406" s="17" t="s">
        <v>165</v>
      </c>
      <c r="BE406" s="147">
        <f>IF(N406="základní",J406,0)</f>
        <v>0</v>
      </c>
      <c r="BF406" s="147">
        <f>IF(N406="snížená",J406,0)</f>
        <v>0</v>
      </c>
      <c r="BG406" s="147">
        <f>IF(N406="zákl. přenesená",J406,0)</f>
        <v>0</v>
      </c>
      <c r="BH406" s="147">
        <f>IF(N406="sníž. přenesená",J406,0)</f>
        <v>0</v>
      </c>
      <c r="BI406" s="147">
        <f>IF(N406="nulová",J406,0)</f>
        <v>0</v>
      </c>
      <c r="BJ406" s="17" t="s">
        <v>86</v>
      </c>
      <c r="BK406" s="147">
        <f>ROUND(I406*H406,2)</f>
        <v>0</v>
      </c>
      <c r="BL406" s="17" t="s">
        <v>301</v>
      </c>
      <c r="BM406" s="146" t="s">
        <v>499</v>
      </c>
    </row>
    <row r="407" spans="2:65" s="12" customFormat="1" ht="10.199999999999999">
      <c r="B407" s="148"/>
      <c r="D407" s="149" t="s">
        <v>174</v>
      </c>
      <c r="E407" s="150" t="s">
        <v>1</v>
      </c>
      <c r="F407" s="151" t="s">
        <v>238</v>
      </c>
      <c r="H407" s="152">
        <v>183.9</v>
      </c>
      <c r="I407" s="153"/>
      <c r="L407" s="148"/>
      <c r="M407" s="154"/>
      <c r="T407" s="155"/>
      <c r="AT407" s="150" t="s">
        <v>174</v>
      </c>
      <c r="AU407" s="150" t="s">
        <v>88</v>
      </c>
      <c r="AV407" s="12" t="s">
        <v>88</v>
      </c>
      <c r="AW407" s="12" t="s">
        <v>34</v>
      </c>
      <c r="AX407" s="12" t="s">
        <v>78</v>
      </c>
      <c r="AY407" s="150" t="s">
        <v>165</v>
      </c>
    </row>
    <row r="408" spans="2:65" s="15" customFormat="1" ht="10.199999999999999">
      <c r="B408" s="169"/>
      <c r="D408" s="149" t="s">
        <v>174</v>
      </c>
      <c r="E408" s="170" t="s">
        <v>116</v>
      </c>
      <c r="F408" s="171" t="s">
        <v>184</v>
      </c>
      <c r="H408" s="172">
        <v>183.9</v>
      </c>
      <c r="I408" s="173"/>
      <c r="L408" s="169"/>
      <c r="M408" s="174"/>
      <c r="T408" s="175"/>
      <c r="AT408" s="170" t="s">
        <v>174</v>
      </c>
      <c r="AU408" s="170" t="s">
        <v>88</v>
      </c>
      <c r="AV408" s="15" t="s">
        <v>166</v>
      </c>
      <c r="AW408" s="15" t="s">
        <v>34</v>
      </c>
      <c r="AX408" s="15" t="s">
        <v>78</v>
      </c>
      <c r="AY408" s="170" t="s">
        <v>165</v>
      </c>
    </row>
    <row r="409" spans="2:65" s="13" customFormat="1" ht="10.199999999999999">
      <c r="B409" s="156"/>
      <c r="D409" s="149" t="s">
        <v>174</v>
      </c>
      <c r="E409" s="157" t="s">
        <v>1</v>
      </c>
      <c r="F409" s="158" t="s">
        <v>176</v>
      </c>
      <c r="H409" s="159">
        <v>183.9</v>
      </c>
      <c r="I409" s="160"/>
      <c r="L409" s="156"/>
      <c r="M409" s="161"/>
      <c r="T409" s="162"/>
      <c r="AT409" s="157" t="s">
        <v>174</v>
      </c>
      <c r="AU409" s="157" t="s">
        <v>88</v>
      </c>
      <c r="AV409" s="13" t="s">
        <v>172</v>
      </c>
      <c r="AW409" s="13" t="s">
        <v>34</v>
      </c>
      <c r="AX409" s="13" t="s">
        <v>86</v>
      </c>
      <c r="AY409" s="157" t="s">
        <v>165</v>
      </c>
    </row>
    <row r="410" spans="2:65" s="1" customFormat="1" ht="24.15" customHeight="1">
      <c r="B410" s="32"/>
      <c r="C410" s="134" t="s">
        <v>500</v>
      </c>
      <c r="D410" s="134" t="s">
        <v>168</v>
      </c>
      <c r="E410" s="135" t="s">
        <v>501</v>
      </c>
      <c r="F410" s="136" t="s">
        <v>502</v>
      </c>
      <c r="G410" s="137" t="s">
        <v>193</v>
      </c>
      <c r="H410" s="138">
        <v>183.9</v>
      </c>
      <c r="I410" s="139"/>
      <c r="J410" s="140">
        <f>ROUND(I410*H410,2)</f>
        <v>0</v>
      </c>
      <c r="K410" s="141"/>
      <c r="L410" s="32"/>
      <c r="M410" s="142" t="s">
        <v>1</v>
      </c>
      <c r="N410" s="143" t="s">
        <v>43</v>
      </c>
      <c r="P410" s="144">
        <f>O410*H410</f>
        <v>0</v>
      </c>
      <c r="Q410" s="144">
        <v>3.0000000000000001E-5</v>
      </c>
      <c r="R410" s="144">
        <f>Q410*H410</f>
        <v>5.5170000000000002E-3</v>
      </c>
      <c r="S410" s="144">
        <v>0</v>
      </c>
      <c r="T410" s="145">
        <f>S410*H410</f>
        <v>0</v>
      </c>
      <c r="AR410" s="146" t="s">
        <v>301</v>
      </c>
      <c r="AT410" s="146" t="s">
        <v>168</v>
      </c>
      <c r="AU410" s="146" t="s">
        <v>88</v>
      </c>
      <c r="AY410" s="17" t="s">
        <v>165</v>
      </c>
      <c r="BE410" s="147">
        <f>IF(N410="základní",J410,0)</f>
        <v>0</v>
      </c>
      <c r="BF410" s="147">
        <f>IF(N410="snížená",J410,0)</f>
        <v>0</v>
      </c>
      <c r="BG410" s="147">
        <f>IF(N410="zákl. přenesená",J410,0)</f>
        <v>0</v>
      </c>
      <c r="BH410" s="147">
        <f>IF(N410="sníž. přenesená",J410,0)</f>
        <v>0</v>
      </c>
      <c r="BI410" s="147">
        <f>IF(N410="nulová",J410,0)</f>
        <v>0</v>
      </c>
      <c r="BJ410" s="17" t="s">
        <v>86</v>
      </c>
      <c r="BK410" s="147">
        <f>ROUND(I410*H410,2)</f>
        <v>0</v>
      </c>
      <c r="BL410" s="17" t="s">
        <v>301</v>
      </c>
      <c r="BM410" s="146" t="s">
        <v>503</v>
      </c>
    </row>
    <row r="411" spans="2:65" s="12" customFormat="1" ht="10.199999999999999">
      <c r="B411" s="148"/>
      <c r="D411" s="149" t="s">
        <v>174</v>
      </c>
      <c r="E411" s="150" t="s">
        <v>1</v>
      </c>
      <c r="F411" s="151" t="s">
        <v>116</v>
      </c>
      <c r="H411" s="152">
        <v>183.9</v>
      </c>
      <c r="I411" s="153"/>
      <c r="L411" s="148"/>
      <c r="M411" s="154"/>
      <c r="T411" s="155"/>
      <c r="AT411" s="150" t="s">
        <v>174</v>
      </c>
      <c r="AU411" s="150" t="s">
        <v>88</v>
      </c>
      <c r="AV411" s="12" t="s">
        <v>88</v>
      </c>
      <c r="AW411" s="12" t="s">
        <v>34</v>
      </c>
      <c r="AX411" s="12" t="s">
        <v>78</v>
      </c>
      <c r="AY411" s="150" t="s">
        <v>165</v>
      </c>
    </row>
    <row r="412" spans="2:65" s="15" customFormat="1" ht="10.199999999999999">
      <c r="B412" s="169"/>
      <c r="D412" s="149" t="s">
        <v>174</v>
      </c>
      <c r="E412" s="170" t="s">
        <v>1</v>
      </c>
      <c r="F412" s="171" t="s">
        <v>184</v>
      </c>
      <c r="H412" s="172">
        <v>183.9</v>
      </c>
      <c r="I412" s="173"/>
      <c r="L412" s="169"/>
      <c r="M412" s="174"/>
      <c r="T412" s="175"/>
      <c r="AT412" s="170" t="s">
        <v>174</v>
      </c>
      <c r="AU412" s="170" t="s">
        <v>88</v>
      </c>
      <c r="AV412" s="15" t="s">
        <v>166</v>
      </c>
      <c r="AW412" s="15" t="s">
        <v>34</v>
      </c>
      <c r="AX412" s="15" t="s">
        <v>78</v>
      </c>
      <c r="AY412" s="170" t="s">
        <v>165</v>
      </c>
    </row>
    <row r="413" spans="2:65" s="13" customFormat="1" ht="10.199999999999999">
      <c r="B413" s="156"/>
      <c r="D413" s="149" t="s">
        <v>174</v>
      </c>
      <c r="E413" s="157" t="s">
        <v>1</v>
      </c>
      <c r="F413" s="158" t="s">
        <v>176</v>
      </c>
      <c r="H413" s="159">
        <v>183.9</v>
      </c>
      <c r="I413" s="160"/>
      <c r="L413" s="156"/>
      <c r="M413" s="161"/>
      <c r="T413" s="162"/>
      <c r="AT413" s="157" t="s">
        <v>174</v>
      </c>
      <c r="AU413" s="157" t="s">
        <v>88</v>
      </c>
      <c r="AV413" s="13" t="s">
        <v>172</v>
      </c>
      <c r="AW413" s="13" t="s">
        <v>34</v>
      </c>
      <c r="AX413" s="13" t="s">
        <v>86</v>
      </c>
      <c r="AY413" s="157" t="s">
        <v>165</v>
      </c>
    </row>
    <row r="414" spans="2:65" s="1" customFormat="1" ht="10.199999999999999">
      <c r="B414" s="32"/>
      <c r="D414" s="149" t="s">
        <v>218</v>
      </c>
      <c r="F414" s="187" t="s">
        <v>237</v>
      </c>
      <c r="L414" s="32"/>
      <c r="M414" s="188"/>
      <c r="T414" s="56"/>
      <c r="AU414" s="17" t="s">
        <v>88</v>
      </c>
    </row>
    <row r="415" spans="2:65" s="1" customFormat="1" ht="10.199999999999999">
      <c r="B415" s="32"/>
      <c r="D415" s="149" t="s">
        <v>218</v>
      </c>
      <c r="F415" s="189" t="s">
        <v>238</v>
      </c>
      <c r="H415" s="190">
        <v>183.9</v>
      </c>
      <c r="L415" s="32"/>
      <c r="M415" s="188"/>
      <c r="T415" s="56"/>
      <c r="AU415" s="17" t="s">
        <v>88</v>
      </c>
    </row>
    <row r="416" spans="2:65" s="1" customFormat="1" ht="10.199999999999999">
      <c r="B416" s="32"/>
      <c r="D416" s="149" t="s">
        <v>218</v>
      </c>
      <c r="F416" s="189" t="s">
        <v>184</v>
      </c>
      <c r="H416" s="190">
        <v>183.9</v>
      </c>
      <c r="L416" s="32"/>
      <c r="M416" s="188"/>
      <c r="T416" s="56"/>
      <c r="AU416" s="17" t="s">
        <v>88</v>
      </c>
    </row>
    <row r="417" spans="2:65" s="1" customFormat="1" ht="33" customHeight="1">
      <c r="B417" s="32"/>
      <c r="C417" s="134" t="s">
        <v>504</v>
      </c>
      <c r="D417" s="134" t="s">
        <v>168</v>
      </c>
      <c r="E417" s="135" t="s">
        <v>505</v>
      </c>
      <c r="F417" s="136" t="s">
        <v>506</v>
      </c>
      <c r="G417" s="137" t="s">
        <v>193</v>
      </c>
      <c r="H417" s="138">
        <v>183.9</v>
      </c>
      <c r="I417" s="139"/>
      <c r="J417" s="140">
        <f>ROUND(I417*H417,2)</f>
        <v>0</v>
      </c>
      <c r="K417" s="141"/>
      <c r="L417" s="32"/>
      <c r="M417" s="142" t="s">
        <v>1</v>
      </c>
      <c r="N417" s="143" t="s">
        <v>43</v>
      </c>
      <c r="P417" s="144">
        <f>O417*H417</f>
        <v>0</v>
      </c>
      <c r="Q417" s="144">
        <v>4.5500000000000002E-3</v>
      </c>
      <c r="R417" s="144">
        <f>Q417*H417</f>
        <v>0.83674500000000007</v>
      </c>
      <c r="S417" s="144">
        <v>0</v>
      </c>
      <c r="T417" s="145">
        <f>S417*H417</f>
        <v>0</v>
      </c>
      <c r="AR417" s="146" t="s">
        <v>301</v>
      </c>
      <c r="AT417" s="146" t="s">
        <v>168</v>
      </c>
      <c r="AU417" s="146" t="s">
        <v>88</v>
      </c>
      <c r="AY417" s="17" t="s">
        <v>165</v>
      </c>
      <c r="BE417" s="147">
        <f>IF(N417="základní",J417,0)</f>
        <v>0</v>
      </c>
      <c r="BF417" s="147">
        <f>IF(N417="snížená",J417,0)</f>
        <v>0</v>
      </c>
      <c r="BG417" s="147">
        <f>IF(N417="zákl. přenesená",J417,0)</f>
        <v>0</v>
      </c>
      <c r="BH417" s="147">
        <f>IF(N417="sníž. přenesená",J417,0)</f>
        <v>0</v>
      </c>
      <c r="BI417" s="147">
        <f>IF(N417="nulová",J417,0)</f>
        <v>0</v>
      </c>
      <c r="BJ417" s="17" t="s">
        <v>86</v>
      </c>
      <c r="BK417" s="147">
        <f>ROUND(I417*H417,2)</f>
        <v>0</v>
      </c>
      <c r="BL417" s="17" t="s">
        <v>301</v>
      </c>
      <c r="BM417" s="146" t="s">
        <v>507</v>
      </c>
    </row>
    <row r="418" spans="2:65" s="12" customFormat="1" ht="10.199999999999999">
      <c r="B418" s="148"/>
      <c r="D418" s="149" t="s">
        <v>174</v>
      </c>
      <c r="E418" s="150" t="s">
        <v>1</v>
      </c>
      <c r="F418" s="151" t="s">
        <v>116</v>
      </c>
      <c r="H418" s="152">
        <v>183.9</v>
      </c>
      <c r="I418" s="153"/>
      <c r="L418" s="148"/>
      <c r="M418" s="154"/>
      <c r="T418" s="155"/>
      <c r="AT418" s="150" t="s">
        <v>174</v>
      </c>
      <c r="AU418" s="150" t="s">
        <v>88</v>
      </c>
      <c r="AV418" s="12" t="s">
        <v>88</v>
      </c>
      <c r="AW418" s="12" t="s">
        <v>34</v>
      </c>
      <c r="AX418" s="12" t="s">
        <v>78</v>
      </c>
      <c r="AY418" s="150" t="s">
        <v>165</v>
      </c>
    </row>
    <row r="419" spans="2:65" s="15" customFormat="1" ht="10.199999999999999">
      <c r="B419" s="169"/>
      <c r="D419" s="149" t="s">
        <v>174</v>
      </c>
      <c r="E419" s="170" t="s">
        <v>1</v>
      </c>
      <c r="F419" s="171" t="s">
        <v>184</v>
      </c>
      <c r="H419" s="172">
        <v>183.9</v>
      </c>
      <c r="I419" s="173"/>
      <c r="L419" s="169"/>
      <c r="M419" s="174"/>
      <c r="T419" s="175"/>
      <c r="AT419" s="170" t="s">
        <v>174</v>
      </c>
      <c r="AU419" s="170" t="s">
        <v>88</v>
      </c>
      <c r="AV419" s="15" t="s">
        <v>166</v>
      </c>
      <c r="AW419" s="15" t="s">
        <v>34</v>
      </c>
      <c r="AX419" s="15" t="s">
        <v>78</v>
      </c>
      <c r="AY419" s="170" t="s">
        <v>165</v>
      </c>
    </row>
    <row r="420" spans="2:65" s="13" customFormat="1" ht="10.199999999999999">
      <c r="B420" s="156"/>
      <c r="D420" s="149" t="s">
        <v>174</v>
      </c>
      <c r="E420" s="157" t="s">
        <v>1</v>
      </c>
      <c r="F420" s="158" t="s">
        <v>176</v>
      </c>
      <c r="H420" s="159">
        <v>183.9</v>
      </c>
      <c r="I420" s="160"/>
      <c r="L420" s="156"/>
      <c r="M420" s="161"/>
      <c r="T420" s="162"/>
      <c r="AT420" s="157" t="s">
        <v>174</v>
      </c>
      <c r="AU420" s="157" t="s">
        <v>88</v>
      </c>
      <c r="AV420" s="13" t="s">
        <v>172</v>
      </c>
      <c r="AW420" s="13" t="s">
        <v>34</v>
      </c>
      <c r="AX420" s="13" t="s">
        <v>86</v>
      </c>
      <c r="AY420" s="157" t="s">
        <v>165</v>
      </c>
    </row>
    <row r="421" spans="2:65" s="1" customFormat="1" ht="10.199999999999999">
      <c r="B421" s="32"/>
      <c r="D421" s="149" t="s">
        <v>218</v>
      </c>
      <c r="F421" s="187" t="s">
        <v>237</v>
      </c>
      <c r="L421" s="32"/>
      <c r="M421" s="188"/>
      <c r="T421" s="56"/>
      <c r="AU421" s="17" t="s">
        <v>88</v>
      </c>
    </row>
    <row r="422" spans="2:65" s="1" customFormat="1" ht="10.199999999999999">
      <c r="B422" s="32"/>
      <c r="D422" s="149" t="s">
        <v>218</v>
      </c>
      <c r="F422" s="189" t="s">
        <v>238</v>
      </c>
      <c r="H422" s="190">
        <v>183.9</v>
      </c>
      <c r="L422" s="32"/>
      <c r="M422" s="188"/>
      <c r="T422" s="56"/>
      <c r="AU422" s="17" t="s">
        <v>88</v>
      </c>
    </row>
    <row r="423" spans="2:65" s="1" customFormat="1" ht="10.199999999999999">
      <c r="B423" s="32"/>
      <c r="D423" s="149" t="s">
        <v>218</v>
      </c>
      <c r="F423" s="189" t="s">
        <v>184</v>
      </c>
      <c r="H423" s="190">
        <v>183.9</v>
      </c>
      <c r="L423" s="32"/>
      <c r="M423" s="188"/>
      <c r="T423" s="56"/>
      <c r="AU423" s="17" t="s">
        <v>88</v>
      </c>
    </row>
    <row r="424" spans="2:65" s="1" customFormat="1" ht="21.75" customHeight="1">
      <c r="B424" s="32"/>
      <c r="C424" s="134" t="s">
        <v>508</v>
      </c>
      <c r="D424" s="134" t="s">
        <v>168</v>
      </c>
      <c r="E424" s="135" t="s">
        <v>509</v>
      </c>
      <c r="F424" s="136" t="s">
        <v>510</v>
      </c>
      <c r="G424" s="137" t="s">
        <v>193</v>
      </c>
      <c r="H424" s="138">
        <v>183.9</v>
      </c>
      <c r="I424" s="139"/>
      <c r="J424" s="140">
        <f>ROUND(I424*H424,2)</f>
        <v>0</v>
      </c>
      <c r="K424" s="141"/>
      <c r="L424" s="32"/>
      <c r="M424" s="142" t="s">
        <v>1</v>
      </c>
      <c r="N424" s="143" t="s">
        <v>43</v>
      </c>
      <c r="P424" s="144">
        <f>O424*H424</f>
        <v>0</v>
      </c>
      <c r="Q424" s="144">
        <v>2.9999999999999997E-4</v>
      </c>
      <c r="R424" s="144">
        <f>Q424*H424</f>
        <v>5.5169999999999997E-2</v>
      </c>
      <c r="S424" s="144">
        <v>0</v>
      </c>
      <c r="T424" s="145">
        <f>S424*H424</f>
        <v>0</v>
      </c>
      <c r="AR424" s="146" t="s">
        <v>301</v>
      </c>
      <c r="AT424" s="146" t="s">
        <v>168</v>
      </c>
      <c r="AU424" s="146" t="s">
        <v>88</v>
      </c>
      <c r="AY424" s="17" t="s">
        <v>165</v>
      </c>
      <c r="BE424" s="147">
        <f>IF(N424="základní",J424,0)</f>
        <v>0</v>
      </c>
      <c r="BF424" s="147">
        <f>IF(N424="snížená",J424,0)</f>
        <v>0</v>
      </c>
      <c r="BG424" s="147">
        <f>IF(N424="zákl. přenesená",J424,0)</f>
        <v>0</v>
      </c>
      <c r="BH424" s="147">
        <f>IF(N424="sníž. přenesená",J424,0)</f>
        <v>0</v>
      </c>
      <c r="BI424" s="147">
        <f>IF(N424="nulová",J424,0)</f>
        <v>0</v>
      </c>
      <c r="BJ424" s="17" t="s">
        <v>86</v>
      </c>
      <c r="BK424" s="147">
        <f>ROUND(I424*H424,2)</f>
        <v>0</v>
      </c>
      <c r="BL424" s="17" t="s">
        <v>301</v>
      </c>
      <c r="BM424" s="146" t="s">
        <v>511</v>
      </c>
    </row>
    <row r="425" spans="2:65" s="12" customFormat="1" ht="10.199999999999999">
      <c r="B425" s="148"/>
      <c r="D425" s="149" t="s">
        <v>174</v>
      </c>
      <c r="E425" s="150" t="s">
        <v>1</v>
      </c>
      <c r="F425" s="151" t="s">
        <v>116</v>
      </c>
      <c r="H425" s="152">
        <v>183.9</v>
      </c>
      <c r="I425" s="153"/>
      <c r="L425" s="148"/>
      <c r="M425" s="154"/>
      <c r="T425" s="155"/>
      <c r="AT425" s="150" t="s">
        <v>174</v>
      </c>
      <c r="AU425" s="150" t="s">
        <v>88</v>
      </c>
      <c r="AV425" s="12" t="s">
        <v>88</v>
      </c>
      <c r="AW425" s="12" t="s">
        <v>34</v>
      </c>
      <c r="AX425" s="12" t="s">
        <v>78</v>
      </c>
      <c r="AY425" s="150" t="s">
        <v>165</v>
      </c>
    </row>
    <row r="426" spans="2:65" s="15" customFormat="1" ht="10.199999999999999">
      <c r="B426" s="169"/>
      <c r="D426" s="149" t="s">
        <v>174</v>
      </c>
      <c r="E426" s="170" t="s">
        <v>1</v>
      </c>
      <c r="F426" s="171" t="s">
        <v>184</v>
      </c>
      <c r="H426" s="172">
        <v>183.9</v>
      </c>
      <c r="I426" s="173"/>
      <c r="L426" s="169"/>
      <c r="M426" s="174"/>
      <c r="T426" s="175"/>
      <c r="AT426" s="170" t="s">
        <v>174</v>
      </c>
      <c r="AU426" s="170" t="s">
        <v>88</v>
      </c>
      <c r="AV426" s="15" t="s">
        <v>166</v>
      </c>
      <c r="AW426" s="15" t="s">
        <v>34</v>
      </c>
      <c r="AX426" s="15" t="s">
        <v>78</v>
      </c>
      <c r="AY426" s="170" t="s">
        <v>165</v>
      </c>
    </row>
    <row r="427" spans="2:65" s="13" customFormat="1" ht="10.199999999999999">
      <c r="B427" s="156"/>
      <c r="D427" s="149" t="s">
        <v>174</v>
      </c>
      <c r="E427" s="157" t="s">
        <v>1</v>
      </c>
      <c r="F427" s="158" t="s">
        <v>176</v>
      </c>
      <c r="H427" s="159">
        <v>183.9</v>
      </c>
      <c r="I427" s="160"/>
      <c r="L427" s="156"/>
      <c r="M427" s="161"/>
      <c r="T427" s="162"/>
      <c r="AT427" s="157" t="s">
        <v>174</v>
      </c>
      <c r="AU427" s="157" t="s">
        <v>88</v>
      </c>
      <c r="AV427" s="13" t="s">
        <v>172</v>
      </c>
      <c r="AW427" s="13" t="s">
        <v>34</v>
      </c>
      <c r="AX427" s="13" t="s">
        <v>86</v>
      </c>
      <c r="AY427" s="157" t="s">
        <v>165</v>
      </c>
    </row>
    <row r="428" spans="2:65" s="1" customFormat="1" ht="10.199999999999999">
      <c r="B428" s="32"/>
      <c r="D428" s="149" t="s">
        <v>218</v>
      </c>
      <c r="F428" s="187" t="s">
        <v>237</v>
      </c>
      <c r="L428" s="32"/>
      <c r="M428" s="188"/>
      <c r="T428" s="56"/>
      <c r="AU428" s="17" t="s">
        <v>88</v>
      </c>
    </row>
    <row r="429" spans="2:65" s="1" customFormat="1" ht="10.199999999999999">
      <c r="B429" s="32"/>
      <c r="D429" s="149" t="s">
        <v>218</v>
      </c>
      <c r="F429" s="189" t="s">
        <v>238</v>
      </c>
      <c r="H429" s="190">
        <v>183.9</v>
      </c>
      <c r="L429" s="32"/>
      <c r="M429" s="188"/>
      <c r="T429" s="56"/>
      <c r="AU429" s="17" t="s">
        <v>88</v>
      </c>
    </row>
    <row r="430" spans="2:65" s="1" customFormat="1" ht="10.199999999999999">
      <c r="B430" s="32"/>
      <c r="D430" s="149" t="s">
        <v>218</v>
      </c>
      <c r="F430" s="189" t="s">
        <v>184</v>
      </c>
      <c r="H430" s="190">
        <v>183.9</v>
      </c>
      <c r="L430" s="32"/>
      <c r="M430" s="188"/>
      <c r="T430" s="56"/>
      <c r="AU430" s="17" t="s">
        <v>88</v>
      </c>
    </row>
    <row r="431" spans="2:65" s="1" customFormat="1" ht="44.25" customHeight="1">
      <c r="B431" s="32"/>
      <c r="C431" s="176" t="s">
        <v>512</v>
      </c>
      <c r="D431" s="176" t="s">
        <v>185</v>
      </c>
      <c r="E431" s="177" t="s">
        <v>513</v>
      </c>
      <c r="F431" s="178" t="s">
        <v>514</v>
      </c>
      <c r="G431" s="179" t="s">
        <v>193</v>
      </c>
      <c r="H431" s="180">
        <v>211.48500000000001</v>
      </c>
      <c r="I431" s="181"/>
      <c r="J431" s="182">
        <f>ROUND(I431*H431,2)</f>
        <v>0</v>
      </c>
      <c r="K431" s="183"/>
      <c r="L431" s="184"/>
      <c r="M431" s="185" t="s">
        <v>1</v>
      </c>
      <c r="N431" s="186" t="s">
        <v>43</v>
      </c>
      <c r="P431" s="144">
        <f>O431*H431</f>
        <v>0</v>
      </c>
      <c r="Q431" s="144">
        <v>4.2900000000000004E-3</v>
      </c>
      <c r="R431" s="144">
        <f>Q431*H431</f>
        <v>0.90727065000000018</v>
      </c>
      <c r="S431" s="144">
        <v>0</v>
      </c>
      <c r="T431" s="145">
        <f>S431*H431</f>
        <v>0</v>
      </c>
      <c r="AR431" s="146" t="s">
        <v>308</v>
      </c>
      <c r="AT431" s="146" t="s">
        <v>185</v>
      </c>
      <c r="AU431" s="146" t="s">
        <v>88</v>
      </c>
      <c r="AY431" s="17" t="s">
        <v>165</v>
      </c>
      <c r="BE431" s="147">
        <f>IF(N431="základní",J431,0)</f>
        <v>0</v>
      </c>
      <c r="BF431" s="147">
        <f>IF(N431="snížená",J431,0)</f>
        <v>0</v>
      </c>
      <c r="BG431" s="147">
        <f>IF(N431="zákl. přenesená",J431,0)</f>
        <v>0</v>
      </c>
      <c r="BH431" s="147">
        <f>IF(N431="sníž. přenesená",J431,0)</f>
        <v>0</v>
      </c>
      <c r="BI431" s="147">
        <f>IF(N431="nulová",J431,0)</f>
        <v>0</v>
      </c>
      <c r="BJ431" s="17" t="s">
        <v>86</v>
      </c>
      <c r="BK431" s="147">
        <f>ROUND(I431*H431,2)</f>
        <v>0</v>
      </c>
      <c r="BL431" s="17" t="s">
        <v>301</v>
      </c>
      <c r="BM431" s="146" t="s">
        <v>515</v>
      </c>
    </row>
    <row r="432" spans="2:65" s="12" customFormat="1" ht="10.199999999999999">
      <c r="B432" s="148"/>
      <c r="D432" s="149" t="s">
        <v>174</v>
      </c>
      <c r="E432" s="150" t="s">
        <v>1</v>
      </c>
      <c r="F432" s="151" t="s">
        <v>516</v>
      </c>
      <c r="H432" s="152">
        <v>211.48500000000001</v>
      </c>
      <c r="I432" s="153"/>
      <c r="L432" s="148"/>
      <c r="M432" s="154"/>
      <c r="T432" s="155"/>
      <c r="AT432" s="150" t="s">
        <v>174</v>
      </c>
      <c r="AU432" s="150" t="s">
        <v>88</v>
      </c>
      <c r="AV432" s="12" t="s">
        <v>88</v>
      </c>
      <c r="AW432" s="12" t="s">
        <v>34</v>
      </c>
      <c r="AX432" s="12" t="s">
        <v>78</v>
      </c>
      <c r="AY432" s="150" t="s">
        <v>165</v>
      </c>
    </row>
    <row r="433" spans="2:65" s="15" customFormat="1" ht="10.199999999999999">
      <c r="B433" s="169"/>
      <c r="D433" s="149" t="s">
        <v>174</v>
      </c>
      <c r="E433" s="170" t="s">
        <v>1</v>
      </c>
      <c r="F433" s="171" t="s">
        <v>184</v>
      </c>
      <c r="H433" s="172">
        <v>211.48500000000001</v>
      </c>
      <c r="I433" s="173"/>
      <c r="L433" s="169"/>
      <c r="M433" s="174"/>
      <c r="T433" s="175"/>
      <c r="AT433" s="170" t="s">
        <v>174</v>
      </c>
      <c r="AU433" s="170" t="s">
        <v>88</v>
      </c>
      <c r="AV433" s="15" t="s">
        <v>166</v>
      </c>
      <c r="AW433" s="15" t="s">
        <v>34</v>
      </c>
      <c r="AX433" s="15" t="s">
        <v>78</v>
      </c>
      <c r="AY433" s="170" t="s">
        <v>165</v>
      </c>
    </row>
    <row r="434" spans="2:65" s="13" customFormat="1" ht="10.199999999999999">
      <c r="B434" s="156"/>
      <c r="D434" s="149" t="s">
        <v>174</v>
      </c>
      <c r="E434" s="157" t="s">
        <v>1</v>
      </c>
      <c r="F434" s="158" t="s">
        <v>176</v>
      </c>
      <c r="H434" s="159">
        <v>211.48500000000001</v>
      </c>
      <c r="I434" s="160"/>
      <c r="L434" s="156"/>
      <c r="M434" s="161"/>
      <c r="T434" s="162"/>
      <c r="AT434" s="157" t="s">
        <v>174</v>
      </c>
      <c r="AU434" s="157" t="s">
        <v>88</v>
      </c>
      <c r="AV434" s="13" t="s">
        <v>172</v>
      </c>
      <c r="AW434" s="13" t="s">
        <v>34</v>
      </c>
      <c r="AX434" s="13" t="s">
        <v>86</v>
      </c>
      <c r="AY434" s="157" t="s">
        <v>165</v>
      </c>
    </row>
    <row r="435" spans="2:65" s="1" customFormat="1" ht="10.199999999999999">
      <c r="B435" s="32"/>
      <c r="D435" s="149" t="s">
        <v>218</v>
      </c>
      <c r="F435" s="187" t="s">
        <v>237</v>
      </c>
      <c r="L435" s="32"/>
      <c r="M435" s="188"/>
      <c r="T435" s="56"/>
      <c r="AU435" s="17" t="s">
        <v>88</v>
      </c>
    </row>
    <row r="436" spans="2:65" s="1" customFormat="1" ht="10.199999999999999">
      <c r="B436" s="32"/>
      <c r="D436" s="149" t="s">
        <v>218</v>
      </c>
      <c r="F436" s="189" t="s">
        <v>238</v>
      </c>
      <c r="H436" s="190">
        <v>183.9</v>
      </c>
      <c r="L436" s="32"/>
      <c r="M436" s="188"/>
      <c r="T436" s="56"/>
      <c r="AU436" s="17" t="s">
        <v>88</v>
      </c>
    </row>
    <row r="437" spans="2:65" s="1" customFormat="1" ht="10.199999999999999">
      <c r="B437" s="32"/>
      <c r="D437" s="149" t="s">
        <v>218</v>
      </c>
      <c r="F437" s="189" t="s">
        <v>184</v>
      </c>
      <c r="H437" s="190">
        <v>183.9</v>
      </c>
      <c r="L437" s="32"/>
      <c r="M437" s="188"/>
      <c r="T437" s="56"/>
      <c r="AU437" s="17" t="s">
        <v>88</v>
      </c>
    </row>
    <row r="438" spans="2:65" s="1" customFormat="1" ht="16.5" customHeight="1">
      <c r="B438" s="32"/>
      <c r="C438" s="134" t="s">
        <v>517</v>
      </c>
      <c r="D438" s="134" t="s">
        <v>168</v>
      </c>
      <c r="E438" s="135" t="s">
        <v>518</v>
      </c>
      <c r="F438" s="136" t="s">
        <v>519</v>
      </c>
      <c r="G438" s="137" t="s">
        <v>207</v>
      </c>
      <c r="H438" s="138">
        <v>124.24</v>
      </c>
      <c r="I438" s="139"/>
      <c r="J438" s="140">
        <f>ROUND(I438*H438,2)</f>
        <v>0</v>
      </c>
      <c r="K438" s="141"/>
      <c r="L438" s="32"/>
      <c r="M438" s="142" t="s">
        <v>1</v>
      </c>
      <c r="N438" s="143" t="s">
        <v>43</v>
      </c>
      <c r="P438" s="144">
        <f>O438*H438</f>
        <v>0</v>
      </c>
      <c r="Q438" s="144">
        <v>1.0000000000000001E-5</v>
      </c>
      <c r="R438" s="144">
        <f>Q438*H438</f>
        <v>1.2424000000000001E-3</v>
      </c>
      <c r="S438" s="144">
        <v>0</v>
      </c>
      <c r="T438" s="145">
        <f>S438*H438</f>
        <v>0</v>
      </c>
      <c r="AR438" s="146" t="s">
        <v>301</v>
      </c>
      <c r="AT438" s="146" t="s">
        <v>168</v>
      </c>
      <c r="AU438" s="146" t="s">
        <v>88</v>
      </c>
      <c r="AY438" s="17" t="s">
        <v>165</v>
      </c>
      <c r="BE438" s="147">
        <f>IF(N438="základní",J438,0)</f>
        <v>0</v>
      </c>
      <c r="BF438" s="147">
        <f>IF(N438="snížená",J438,0)</f>
        <v>0</v>
      </c>
      <c r="BG438" s="147">
        <f>IF(N438="zákl. přenesená",J438,0)</f>
        <v>0</v>
      </c>
      <c r="BH438" s="147">
        <f>IF(N438="sníž. přenesená",J438,0)</f>
        <v>0</v>
      </c>
      <c r="BI438" s="147">
        <f>IF(N438="nulová",J438,0)</f>
        <v>0</v>
      </c>
      <c r="BJ438" s="17" t="s">
        <v>86</v>
      </c>
      <c r="BK438" s="147">
        <f>ROUND(I438*H438,2)</f>
        <v>0</v>
      </c>
      <c r="BL438" s="17" t="s">
        <v>301</v>
      </c>
      <c r="BM438" s="146" t="s">
        <v>520</v>
      </c>
    </row>
    <row r="439" spans="2:65" s="12" customFormat="1" ht="10.199999999999999">
      <c r="B439" s="148"/>
      <c r="D439" s="149" t="s">
        <v>174</v>
      </c>
      <c r="E439" s="150" t="s">
        <v>1</v>
      </c>
      <c r="F439" s="151" t="s">
        <v>521</v>
      </c>
      <c r="H439" s="152">
        <v>124.24</v>
      </c>
      <c r="I439" s="153"/>
      <c r="L439" s="148"/>
      <c r="M439" s="154"/>
      <c r="T439" s="155"/>
      <c r="AT439" s="150" t="s">
        <v>174</v>
      </c>
      <c r="AU439" s="150" t="s">
        <v>88</v>
      </c>
      <c r="AV439" s="12" t="s">
        <v>88</v>
      </c>
      <c r="AW439" s="12" t="s">
        <v>34</v>
      </c>
      <c r="AX439" s="12" t="s">
        <v>78</v>
      </c>
      <c r="AY439" s="150" t="s">
        <v>165</v>
      </c>
    </row>
    <row r="440" spans="2:65" s="15" customFormat="1" ht="10.199999999999999">
      <c r="B440" s="169"/>
      <c r="D440" s="149" t="s">
        <v>174</v>
      </c>
      <c r="E440" s="170" t="s">
        <v>124</v>
      </c>
      <c r="F440" s="171" t="s">
        <v>184</v>
      </c>
      <c r="H440" s="172">
        <v>124.24</v>
      </c>
      <c r="I440" s="173"/>
      <c r="L440" s="169"/>
      <c r="M440" s="174"/>
      <c r="T440" s="175"/>
      <c r="AT440" s="170" t="s">
        <v>174</v>
      </c>
      <c r="AU440" s="170" t="s">
        <v>88</v>
      </c>
      <c r="AV440" s="15" t="s">
        <v>166</v>
      </c>
      <c r="AW440" s="15" t="s">
        <v>34</v>
      </c>
      <c r="AX440" s="15" t="s">
        <v>78</v>
      </c>
      <c r="AY440" s="170" t="s">
        <v>165</v>
      </c>
    </row>
    <row r="441" spans="2:65" s="13" customFormat="1" ht="10.199999999999999">
      <c r="B441" s="156"/>
      <c r="D441" s="149" t="s">
        <v>174</v>
      </c>
      <c r="E441" s="157" t="s">
        <v>1</v>
      </c>
      <c r="F441" s="158" t="s">
        <v>176</v>
      </c>
      <c r="H441" s="159">
        <v>124.24</v>
      </c>
      <c r="I441" s="160"/>
      <c r="L441" s="156"/>
      <c r="M441" s="161"/>
      <c r="T441" s="162"/>
      <c r="AT441" s="157" t="s">
        <v>174</v>
      </c>
      <c r="AU441" s="157" t="s">
        <v>88</v>
      </c>
      <c r="AV441" s="13" t="s">
        <v>172</v>
      </c>
      <c r="AW441" s="13" t="s">
        <v>34</v>
      </c>
      <c r="AX441" s="13" t="s">
        <v>86</v>
      </c>
      <c r="AY441" s="157" t="s">
        <v>165</v>
      </c>
    </row>
    <row r="442" spans="2:65" s="1" customFormat="1" ht="16.5" customHeight="1">
      <c r="B442" s="32"/>
      <c r="C442" s="176" t="s">
        <v>522</v>
      </c>
      <c r="D442" s="176" t="s">
        <v>185</v>
      </c>
      <c r="E442" s="177" t="s">
        <v>523</v>
      </c>
      <c r="F442" s="178" t="s">
        <v>524</v>
      </c>
      <c r="G442" s="179" t="s">
        <v>207</v>
      </c>
      <c r="H442" s="180">
        <v>136.66399999999999</v>
      </c>
      <c r="I442" s="181"/>
      <c r="J442" s="182">
        <f>ROUND(I442*H442,2)</f>
        <v>0</v>
      </c>
      <c r="K442" s="183"/>
      <c r="L442" s="184"/>
      <c r="M442" s="185" t="s">
        <v>1</v>
      </c>
      <c r="N442" s="186" t="s">
        <v>43</v>
      </c>
      <c r="P442" s="144">
        <f>O442*H442</f>
        <v>0</v>
      </c>
      <c r="Q442" s="144">
        <v>3.5E-4</v>
      </c>
      <c r="R442" s="144">
        <f>Q442*H442</f>
        <v>4.7832399999999997E-2</v>
      </c>
      <c r="S442" s="144">
        <v>0</v>
      </c>
      <c r="T442" s="145">
        <f>S442*H442</f>
        <v>0</v>
      </c>
      <c r="AR442" s="146" t="s">
        <v>308</v>
      </c>
      <c r="AT442" s="146" t="s">
        <v>185</v>
      </c>
      <c r="AU442" s="146" t="s">
        <v>88</v>
      </c>
      <c r="AY442" s="17" t="s">
        <v>165</v>
      </c>
      <c r="BE442" s="147">
        <f>IF(N442="základní",J442,0)</f>
        <v>0</v>
      </c>
      <c r="BF442" s="147">
        <f>IF(N442="snížená",J442,0)</f>
        <v>0</v>
      </c>
      <c r="BG442" s="147">
        <f>IF(N442="zákl. přenesená",J442,0)</f>
        <v>0</v>
      </c>
      <c r="BH442" s="147">
        <f>IF(N442="sníž. přenesená",J442,0)</f>
        <v>0</v>
      </c>
      <c r="BI442" s="147">
        <f>IF(N442="nulová",J442,0)</f>
        <v>0</v>
      </c>
      <c r="BJ442" s="17" t="s">
        <v>86</v>
      </c>
      <c r="BK442" s="147">
        <f>ROUND(I442*H442,2)</f>
        <v>0</v>
      </c>
      <c r="BL442" s="17" t="s">
        <v>301</v>
      </c>
      <c r="BM442" s="146" t="s">
        <v>525</v>
      </c>
    </row>
    <row r="443" spans="2:65" s="12" customFormat="1" ht="10.199999999999999">
      <c r="B443" s="148"/>
      <c r="D443" s="149" t="s">
        <v>174</v>
      </c>
      <c r="E443" s="150" t="s">
        <v>1</v>
      </c>
      <c r="F443" s="151" t="s">
        <v>526</v>
      </c>
      <c r="H443" s="152">
        <v>136.66399999999999</v>
      </c>
      <c r="I443" s="153"/>
      <c r="L443" s="148"/>
      <c r="M443" s="154"/>
      <c r="T443" s="155"/>
      <c r="AT443" s="150" t="s">
        <v>174</v>
      </c>
      <c r="AU443" s="150" t="s">
        <v>88</v>
      </c>
      <c r="AV443" s="12" t="s">
        <v>88</v>
      </c>
      <c r="AW443" s="12" t="s">
        <v>34</v>
      </c>
      <c r="AX443" s="12" t="s">
        <v>78</v>
      </c>
      <c r="AY443" s="150" t="s">
        <v>165</v>
      </c>
    </row>
    <row r="444" spans="2:65" s="15" customFormat="1" ht="10.199999999999999">
      <c r="B444" s="169"/>
      <c r="D444" s="149" t="s">
        <v>174</v>
      </c>
      <c r="E444" s="170" t="s">
        <v>1</v>
      </c>
      <c r="F444" s="171" t="s">
        <v>184</v>
      </c>
      <c r="H444" s="172">
        <v>136.66399999999999</v>
      </c>
      <c r="I444" s="173"/>
      <c r="L444" s="169"/>
      <c r="M444" s="174"/>
      <c r="T444" s="175"/>
      <c r="AT444" s="170" t="s">
        <v>174</v>
      </c>
      <c r="AU444" s="170" t="s">
        <v>88</v>
      </c>
      <c r="AV444" s="15" t="s">
        <v>166</v>
      </c>
      <c r="AW444" s="15" t="s">
        <v>34</v>
      </c>
      <c r="AX444" s="15" t="s">
        <v>78</v>
      </c>
      <c r="AY444" s="170" t="s">
        <v>165</v>
      </c>
    </row>
    <row r="445" spans="2:65" s="13" customFormat="1" ht="10.199999999999999">
      <c r="B445" s="156"/>
      <c r="D445" s="149" t="s">
        <v>174</v>
      </c>
      <c r="E445" s="157" t="s">
        <v>1</v>
      </c>
      <c r="F445" s="158" t="s">
        <v>176</v>
      </c>
      <c r="H445" s="159">
        <v>136.66399999999999</v>
      </c>
      <c r="I445" s="160"/>
      <c r="L445" s="156"/>
      <c r="M445" s="161"/>
      <c r="T445" s="162"/>
      <c r="AT445" s="157" t="s">
        <v>174</v>
      </c>
      <c r="AU445" s="157" t="s">
        <v>88</v>
      </c>
      <c r="AV445" s="13" t="s">
        <v>172</v>
      </c>
      <c r="AW445" s="13" t="s">
        <v>34</v>
      </c>
      <c r="AX445" s="13" t="s">
        <v>86</v>
      </c>
      <c r="AY445" s="157" t="s">
        <v>165</v>
      </c>
    </row>
    <row r="446" spans="2:65" s="1" customFormat="1" ht="10.199999999999999">
      <c r="B446" s="32"/>
      <c r="D446" s="149" t="s">
        <v>218</v>
      </c>
      <c r="F446" s="187" t="s">
        <v>527</v>
      </c>
      <c r="L446" s="32"/>
      <c r="M446" s="188"/>
      <c r="T446" s="56"/>
      <c r="AU446" s="17" t="s">
        <v>88</v>
      </c>
    </row>
    <row r="447" spans="2:65" s="1" customFormat="1" ht="10.199999999999999">
      <c r="B447" s="32"/>
      <c r="D447" s="149" t="s">
        <v>218</v>
      </c>
      <c r="F447" s="189" t="s">
        <v>521</v>
      </c>
      <c r="H447" s="190">
        <v>124.24</v>
      </c>
      <c r="L447" s="32"/>
      <c r="M447" s="188"/>
      <c r="T447" s="56"/>
      <c r="AU447" s="17" t="s">
        <v>88</v>
      </c>
    </row>
    <row r="448" spans="2:65" s="1" customFormat="1" ht="10.199999999999999">
      <c r="B448" s="32"/>
      <c r="D448" s="149" t="s">
        <v>218</v>
      </c>
      <c r="F448" s="189" t="s">
        <v>184</v>
      </c>
      <c r="H448" s="190">
        <v>124.24</v>
      </c>
      <c r="L448" s="32"/>
      <c r="M448" s="188"/>
      <c r="T448" s="56"/>
      <c r="AU448" s="17" t="s">
        <v>88</v>
      </c>
    </row>
    <row r="449" spans="2:65" s="1" customFormat="1" ht="16.5" customHeight="1">
      <c r="B449" s="32"/>
      <c r="C449" s="134" t="s">
        <v>528</v>
      </c>
      <c r="D449" s="134" t="s">
        <v>168</v>
      </c>
      <c r="E449" s="135" t="s">
        <v>529</v>
      </c>
      <c r="F449" s="136" t="s">
        <v>530</v>
      </c>
      <c r="G449" s="137" t="s">
        <v>207</v>
      </c>
      <c r="H449" s="138">
        <v>6.3</v>
      </c>
      <c r="I449" s="139"/>
      <c r="J449" s="140">
        <f>ROUND(I449*H449,2)</f>
        <v>0</v>
      </c>
      <c r="K449" s="141"/>
      <c r="L449" s="32"/>
      <c r="M449" s="142" t="s">
        <v>1</v>
      </c>
      <c r="N449" s="143" t="s">
        <v>43</v>
      </c>
      <c r="P449" s="144">
        <f>O449*H449</f>
        <v>0</v>
      </c>
      <c r="Q449" s="144">
        <v>0</v>
      </c>
      <c r="R449" s="144">
        <f>Q449*H449</f>
        <v>0</v>
      </c>
      <c r="S449" s="144">
        <v>0</v>
      </c>
      <c r="T449" s="145">
        <f>S449*H449</f>
        <v>0</v>
      </c>
      <c r="AR449" s="146" t="s">
        <v>301</v>
      </c>
      <c r="AT449" s="146" t="s">
        <v>168</v>
      </c>
      <c r="AU449" s="146" t="s">
        <v>88</v>
      </c>
      <c r="AY449" s="17" t="s">
        <v>165</v>
      </c>
      <c r="BE449" s="147">
        <f>IF(N449="základní",J449,0)</f>
        <v>0</v>
      </c>
      <c r="BF449" s="147">
        <f>IF(N449="snížená",J449,0)</f>
        <v>0</v>
      </c>
      <c r="BG449" s="147">
        <f>IF(N449="zákl. přenesená",J449,0)</f>
        <v>0</v>
      </c>
      <c r="BH449" s="147">
        <f>IF(N449="sníž. přenesená",J449,0)</f>
        <v>0</v>
      </c>
      <c r="BI449" s="147">
        <f>IF(N449="nulová",J449,0)</f>
        <v>0</v>
      </c>
      <c r="BJ449" s="17" t="s">
        <v>86</v>
      </c>
      <c r="BK449" s="147">
        <f>ROUND(I449*H449,2)</f>
        <v>0</v>
      </c>
      <c r="BL449" s="17" t="s">
        <v>301</v>
      </c>
      <c r="BM449" s="146" t="s">
        <v>531</v>
      </c>
    </row>
    <row r="450" spans="2:65" s="12" customFormat="1" ht="10.199999999999999">
      <c r="B450" s="148"/>
      <c r="D450" s="149" t="s">
        <v>174</v>
      </c>
      <c r="E450" s="150" t="s">
        <v>1</v>
      </c>
      <c r="F450" s="151" t="s">
        <v>532</v>
      </c>
      <c r="H450" s="152">
        <v>6.3</v>
      </c>
      <c r="I450" s="153"/>
      <c r="L450" s="148"/>
      <c r="M450" s="154"/>
      <c r="T450" s="155"/>
      <c r="AT450" s="150" t="s">
        <v>174</v>
      </c>
      <c r="AU450" s="150" t="s">
        <v>88</v>
      </c>
      <c r="AV450" s="12" t="s">
        <v>88</v>
      </c>
      <c r="AW450" s="12" t="s">
        <v>34</v>
      </c>
      <c r="AX450" s="12" t="s">
        <v>78</v>
      </c>
      <c r="AY450" s="150" t="s">
        <v>165</v>
      </c>
    </row>
    <row r="451" spans="2:65" s="13" customFormat="1" ht="10.199999999999999">
      <c r="B451" s="156"/>
      <c r="D451" s="149" t="s">
        <v>174</v>
      </c>
      <c r="E451" s="157" t="s">
        <v>1</v>
      </c>
      <c r="F451" s="158" t="s">
        <v>176</v>
      </c>
      <c r="H451" s="159">
        <v>6.3</v>
      </c>
      <c r="I451" s="160"/>
      <c r="L451" s="156"/>
      <c r="M451" s="161"/>
      <c r="T451" s="162"/>
      <c r="AT451" s="157" t="s">
        <v>174</v>
      </c>
      <c r="AU451" s="157" t="s">
        <v>88</v>
      </c>
      <c r="AV451" s="13" t="s">
        <v>172</v>
      </c>
      <c r="AW451" s="13" t="s">
        <v>34</v>
      </c>
      <c r="AX451" s="13" t="s">
        <v>86</v>
      </c>
      <c r="AY451" s="157" t="s">
        <v>165</v>
      </c>
    </row>
    <row r="452" spans="2:65" s="1" customFormat="1" ht="24.15" customHeight="1">
      <c r="B452" s="32"/>
      <c r="C452" s="176" t="s">
        <v>533</v>
      </c>
      <c r="D452" s="176" t="s">
        <v>185</v>
      </c>
      <c r="E452" s="177" t="s">
        <v>534</v>
      </c>
      <c r="F452" s="178" t="s">
        <v>535</v>
      </c>
      <c r="G452" s="179" t="s">
        <v>207</v>
      </c>
      <c r="H452" s="180">
        <v>6.4260000000000002</v>
      </c>
      <c r="I452" s="181"/>
      <c r="J452" s="182">
        <f>ROUND(I452*H452,2)</f>
        <v>0</v>
      </c>
      <c r="K452" s="183"/>
      <c r="L452" s="184"/>
      <c r="M452" s="185" t="s">
        <v>1</v>
      </c>
      <c r="N452" s="186" t="s">
        <v>43</v>
      </c>
      <c r="P452" s="144">
        <f>O452*H452</f>
        <v>0</v>
      </c>
      <c r="Q452" s="144">
        <v>2.1000000000000001E-4</v>
      </c>
      <c r="R452" s="144">
        <f>Q452*H452</f>
        <v>1.34946E-3</v>
      </c>
      <c r="S452" s="144">
        <v>0</v>
      </c>
      <c r="T452" s="145">
        <f>S452*H452</f>
        <v>0</v>
      </c>
      <c r="AR452" s="146" t="s">
        <v>308</v>
      </c>
      <c r="AT452" s="146" t="s">
        <v>185</v>
      </c>
      <c r="AU452" s="146" t="s">
        <v>88</v>
      </c>
      <c r="AY452" s="17" t="s">
        <v>165</v>
      </c>
      <c r="BE452" s="147">
        <f>IF(N452="základní",J452,0)</f>
        <v>0</v>
      </c>
      <c r="BF452" s="147">
        <f>IF(N452="snížená",J452,0)</f>
        <v>0</v>
      </c>
      <c r="BG452" s="147">
        <f>IF(N452="zákl. přenesená",J452,0)</f>
        <v>0</v>
      </c>
      <c r="BH452" s="147">
        <f>IF(N452="sníž. přenesená",J452,0)</f>
        <v>0</v>
      </c>
      <c r="BI452" s="147">
        <f>IF(N452="nulová",J452,0)</f>
        <v>0</v>
      </c>
      <c r="BJ452" s="17" t="s">
        <v>86</v>
      </c>
      <c r="BK452" s="147">
        <f>ROUND(I452*H452,2)</f>
        <v>0</v>
      </c>
      <c r="BL452" s="17" t="s">
        <v>301</v>
      </c>
      <c r="BM452" s="146" t="s">
        <v>536</v>
      </c>
    </row>
    <row r="453" spans="2:65" s="12" customFormat="1" ht="10.199999999999999">
      <c r="B453" s="148"/>
      <c r="D453" s="149" t="s">
        <v>174</v>
      </c>
      <c r="E453" s="150" t="s">
        <v>1</v>
      </c>
      <c r="F453" s="151" t="s">
        <v>537</v>
      </c>
      <c r="H453" s="152">
        <v>6.4260000000000002</v>
      </c>
      <c r="I453" s="153"/>
      <c r="L453" s="148"/>
      <c r="M453" s="154"/>
      <c r="T453" s="155"/>
      <c r="AT453" s="150" t="s">
        <v>174</v>
      </c>
      <c r="AU453" s="150" t="s">
        <v>88</v>
      </c>
      <c r="AV453" s="12" t="s">
        <v>88</v>
      </c>
      <c r="AW453" s="12" t="s">
        <v>34</v>
      </c>
      <c r="AX453" s="12" t="s">
        <v>86</v>
      </c>
      <c r="AY453" s="150" t="s">
        <v>165</v>
      </c>
    </row>
    <row r="454" spans="2:65" s="1" customFormat="1" ht="16.5" customHeight="1">
      <c r="B454" s="32"/>
      <c r="C454" s="134" t="s">
        <v>538</v>
      </c>
      <c r="D454" s="134" t="s">
        <v>168</v>
      </c>
      <c r="E454" s="135" t="s">
        <v>539</v>
      </c>
      <c r="F454" s="136" t="s">
        <v>540</v>
      </c>
      <c r="G454" s="137" t="s">
        <v>207</v>
      </c>
      <c r="H454" s="138">
        <v>14.4</v>
      </c>
      <c r="I454" s="139"/>
      <c r="J454" s="140">
        <f>ROUND(I454*H454,2)</f>
        <v>0</v>
      </c>
      <c r="K454" s="141"/>
      <c r="L454" s="32"/>
      <c r="M454" s="142" t="s">
        <v>1</v>
      </c>
      <c r="N454" s="143" t="s">
        <v>43</v>
      </c>
      <c r="P454" s="144">
        <f>O454*H454</f>
        <v>0</v>
      </c>
      <c r="Q454" s="144">
        <v>0</v>
      </c>
      <c r="R454" s="144">
        <f>Q454*H454</f>
        <v>0</v>
      </c>
      <c r="S454" s="144">
        <v>0</v>
      </c>
      <c r="T454" s="145">
        <f>S454*H454</f>
        <v>0</v>
      </c>
      <c r="AR454" s="146" t="s">
        <v>301</v>
      </c>
      <c r="AT454" s="146" t="s">
        <v>168</v>
      </c>
      <c r="AU454" s="146" t="s">
        <v>88</v>
      </c>
      <c r="AY454" s="17" t="s">
        <v>165</v>
      </c>
      <c r="BE454" s="147">
        <f>IF(N454="základní",J454,0)</f>
        <v>0</v>
      </c>
      <c r="BF454" s="147">
        <f>IF(N454="snížená",J454,0)</f>
        <v>0</v>
      </c>
      <c r="BG454" s="147">
        <f>IF(N454="zákl. přenesená",J454,0)</f>
        <v>0</v>
      </c>
      <c r="BH454" s="147">
        <f>IF(N454="sníž. přenesená",J454,0)</f>
        <v>0</v>
      </c>
      <c r="BI454" s="147">
        <f>IF(N454="nulová",J454,0)</f>
        <v>0</v>
      </c>
      <c r="BJ454" s="17" t="s">
        <v>86</v>
      </c>
      <c r="BK454" s="147">
        <f>ROUND(I454*H454,2)</f>
        <v>0</v>
      </c>
      <c r="BL454" s="17" t="s">
        <v>301</v>
      </c>
      <c r="BM454" s="146" t="s">
        <v>541</v>
      </c>
    </row>
    <row r="455" spans="2:65" s="12" customFormat="1" ht="10.199999999999999">
      <c r="B455" s="148"/>
      <c r="D455" s="149" t="s">
        <v>174</v>
      </c>
      <c r="E455" s="150" t="s">
        <v>1</v>
      </c>
      <c r="F455" s="151" t="s">
        <v>542</v>
      </c>
      <c r="H455" s="152">
        <v>14.4</v>
      </c>
      <c r="I455" s="153"/>
      <c r="L455" s="148"/>
      <c r="M455" s="154"/>
      <c r="T455" s="155"/>
      <c r="AT455" s="150" t="s">
        <v>174</v>
      </c>
      <c r="AU455" s="150" t="s">
        <v>88</v>
      </c>
      <c r="AV455" s="12" t="s">
        <v>88</v>
      </c>
      <c r="AW455" s="12" t="s">
        <v>34</v>
      </c>
      <c r="AX455" s="12" t="s">
        <v>78</v>
      </c>
      <c r="AY455" s="150" t="s">
        <v>165</v>
      </c>
    </row>
    <row r="456" spans="2:65" s="15" customFormat="1" ht="10.199999999999999">
      <c r="B456" s="169"/>
      <c r="D456" s="149" t="s">
        <v>174</v>
      </c>
      <c r="E456" s="170" t="s">
        <v>1</v>
      </c>
      <c r="F456" s="171" t="s">
        <v>184</v>
      </c>
      <c r="H456" s="172">
        <v>14.4</v>
      </c>
      <c r="I456" s="173"/>
      <c r="L456" s="169"/>
      <c r="M456" s="174"/>
      <c r="T456" s="175"/>
      <c r="AT456" s="170" t="s">
        <v>174</v>
      </c>
      <c r="AU456" s="170" t="s">
        <v>88</v>
      </c>
      <c r="AV456" s="15" t="s">
        <v>166</v>
      </c>
      <c r="AW456" s="15" t="s">
        <v>34</v>
      </c>
      <c r="AX456" s="15" t="s">
        <v>78</v>
      </c>
      <c r="AY456" s="170" t="s">
        <v>165</v>
      </c>
    </row>
    <row r="457" spans="2:65" s="13" customFormat="1" ht="10.199999999999999">
      <c r="B457" s="156"/>
      <c r="D457" s="149" t="s">
        <v>174</v>
      </c>
      <c r="E457" s="157" t="s">
        <v>1</v>
      </c>
      <c r="F457" s="158" t="s">
        <v>176</v>
      </c>
      <c r="H457" s="159">
        <v>14.4</v>
      </c>
      <c r="I457" s="160"/>
      <c r="L457" s="156"/>
      <c r="M457" s="161"/>
      <c r="T457" s="162"/>
      <c r="AT457" s="157" t="s">
        <v>174</v>
      </c>
      <c r="AU457" s="157" t="s">
        <v>88</v>
      </c>
      <c r="AV457" s="13" t="s">
        <v>172</v>
      </c>
      <c r="AW457" s="13" t="s">
        <v>34</v>
      </c>
      <c r="AX457" s="13" t="s">
        <v>86</v>
      </c>
      <c r="AY457" s="157" t="s">
        <v>165</v>
      </c>
    </row>
    <row r="458" spans="2:65" s="1" customFormat="1" ht="44.25" customHeight="1">
      <c r="B458" s="32"/>
      <c r="C458" s="176" t="s">
        <v>543</v>
      </c>
      <c r="D458" s="176" t="s">
        <v>185</v>
      </c>
      <c r="E458" s="177" t="s">
        <v>513</v>
      </c>
      <c r="F458" s="178" t="s">
        <v>514</v>
      </c>
      <c r="G458" s="179" t="s">
        <v>193</v>
      </c>
      <c r="H458" s="180">
        <v>16.559999999999999</v>
      </c>
      <c r="I458" s="181"/>
      <c r="J458" s="182">
        <f>ROUND(I458*H458,2)</f>
        <v>0</v>
      </c>
      <c r="K458" s="183"/>
      <c r="L458" s="184"/>
      <c r="M458" s="185" t="s">
        <v>1</v>
      </c>
      <c r="N458" s="186" t="s">
        <v>43</v>
      </c>
      <c r="P458" s="144">
        <f>O458*H458</f>
        <v>0</v>
      </c>
      <c r="Q458" s="144">
        <v>4.2900000000000004E-3</v>
      </c>
      <c r="R458" s="144">
        <f>Q458*H458</f>
        <v>7.1042400000000006E-2</v>
      </c>
      <c r="S458" s="144">
        <v>0</v>
      </c>
      <c r="T458" s="145">
        <f>S458*H458</f>
        <v>0</v>
      </c>
      <c r="AR458" s="146" t="s">
        <v>308</v>
      </c>
      <c r="AT458" s="146" t="s">
        <v>185</v>
      </c>
      <c r="AU458" s="146" t="s">
        <v>88</v>
      </c>
      <c r="AY458" s="17" t="s">
        <v>165</v>
      </c>
      <c r="BE458" s="147">
        <f>IF(N458="základní",J458,0)</f>
        <v>0</v>
      </c>
      <c r="BF458" s="147">
        <f>IF(N458="snížená",J458,0)</f>
        <v>0</v>
      </c>
      <c r="BG458" s="147">
        <f>IF(N458="zákl. přenesená",J458,0)</f>
        <v>0</v>
      </c>
      <c r="BH458" s="147">
        <f>IF(N458="sníž. přenesená",J458,0)</f>
        <v>0</v>
      </c>
      <c r="BI458" s="147">
        <f>IF(N458="nulová",J458,0)</f>
        <v>0</v>
      </c>
      <c r="BJ458" s="17" t="s">
        <v>86</v>
      </c>
      <c r="BK458" s="147">
        <f>ROUND(I458*H458,2)</f>
        <v>0</v>
      </c>
      <c r="BL458" s="17" t="s">
        <v>301</v>
      </c>
      <c r="BM458" s="146" t="s">
        <v>544</v>
      </c>
    </row>
    <row r="459" spans="2:65" s="12" customFormat="1" ht="10.199999999999999">
      <c r="B459" s="148"/>
      <c r="D459" s="149" t="s">
        <v>174</v>
      </c>
      <c r="E459" s="150" t="s">
        <v>1</v>
      </c>
      <c r="F459" s="151" t="s">
        <v>545</v>
      </c>
      <c r="H459" s="152">
        <v>16.559999999999999</v>
      </c>
      <c r="I459" s="153"/>
      <c r="L459" s="148"/>
      <c r="M459" s="154"/>
      <c r="T459" s="155"/>
      <c r="AT459" s="150" t="s">
        <v>174</v>
      </c>
      <c r="AU459" s="150" t="s">
        <v>88</v>
      </c>
      <c r="AV459" s="12" t="s">
        <v>88</v>
      </c>
      <c r="AW459" s="12" t="s">
        <v>34</v>
      </c>
      <c r="AX459" s="12" t="s">
        <v>78</v>
      </c>
      <c r="AY459" s="150" t="s">
        <v>165</v>
      </c>
    </row>
    <row r="460" spans="2:65" s="15" customFormat="1" ht="10.199999999999999">
      <c r="B460" s="169"/>
      <c r="D460" s="149" t="s">
        <v>174</v>
      </c>
      <c r="E460" s="170" t="s">
        <v>1</v>
      </c>
      <c r="F460" s="171" t="s">
        <v>184</v>
      </c>
      <c r="H460" s="172">
        <v>16.559999999999999</v>
      </c>
      <c r="I460" s="173"/>
      <c r="L460" s="169"/>
      <c r="M460" s="174"/>
      <c r="T460" s="175"/>
      <c r="AT460" s="170" t="s">
        <v>174</v>
      </c>
      <c r="AU460" s="170" t="s">
        <v>88</v>
      </c>
      <c r="AV460" s="15" t="s">
        <v>166</v>
      </c>
      <c r="AW460" s="15" t="s">
        <v>34</v>
      </c>
      <c r="AX460" s="15" t="s">
        <v>78</v>
      </c>
      <c r="AY460" s="170" t="s">
        <v>165</v>
      </c>
    </row>
    <row r="461" spans="2:65" s="13" customFormat="1" ht="10.199999999999999">
      <c r="B461" s="156"/>
      <c r="D461" s="149" t="s">
        <v>174</v>
      </c>
      <c r="E461" s="157" t="s">
        <v>1</v>
      </c>
      <c r="F461" s="158" t="s">
        <v>176</v>
      </c>
      <c r="H461" s="159">
        <v>16.559999999999999</v>
      </c>
      <c r="I461" s="160"/>
      <c r="L461" s="156"/>
      <c r="M461" s="161"/>
      <c r="T461" s="162"/>
      <c r="AT461" s="157" t="s">
        <v>174</v>
      </c>
      <c r="AU461" s="157" t="s">
        <v>88</v>
      </c>
      <c r="AV461" s="13" t="s">
        <v>172</v>
      </c>
      <c r="AW461" s="13" t="s">
        <v>34</v>
      </c>
      <c r="AX461" s="13" t="s">
        <v>86</v>
      </c>
      <c r="AY461" s="157" t="s">
        <v>165</v>
      </c>
    </row>
    <row r="462" spans="2:65" s="1" customFormat="1" ht="24.15" customHeight="1">
      <c r="B462" s="32"/>
      <c r="C462" s="134" t="s">
        <v>546</v>
      </c>
      <c r="D462" s="134" t="s">
        <v>168</v>
      </c>
      <c r="E462" s="135" t="s">
        <v>547</v>
      </c>
      <c r="F462" s="136" t="s">
        <v>548</v>
      </c>
      <c r="G462" s="137" t="s">
        <v>193</v>
      </c>
      <c r="H462" s="138">
        <v>183.9</v>
      </c>
      <c r="I462" s="139"/>
      <c r="J462" s="140">
        <f>ROUND(I462*H462,2)</f>
        <v>0</v>
      </c>
      <c r="K462" s="141"/>
      <c r="L462" s="32"/>
      <c r="M462" s="142" t="s">
        <v>1</v>
      </c>
      <c r="N462" s="143" t="s">
        <v>43</v>
      </c>
      <c r="P462" s="144">
        <f>O462*H462</f>
        <v>0</v>
      </c>
      <c r="Q462" s="144">
        <v>0</v>
      </c>
      <c r="R462" s="144">
        <f>Q462*H462</f>
        <v>0</v>
      </c>
      <c r="S462" s="144">
        <v>0</v>
      </c>
      <c r="T462" s="145">
        <f>S462*H462</f>
        <v>0</v>
      </c>
      <c r="AR462" s="146" t="s">
        <v>301</v>
      </c>
      <c r="AT462" s="146" t="s">
        <v>168</v>
      </c>
      <c r="AU462" s="146" t="s">
        <v>88</v>
      </c>
      <c r="AY462" s="17" t="s">
        <v>165</v>
      </c>
      <c r="BE462" s="147">
        <f>IF(N462="základní",J462,0)</f>
        <v>0</v>
      </c>
      <c r="BF462" s="147">
        <f>IF(N462="snížená",J462,0)</f>
        <v>0</v>
      </c>
      <c r="BG462" s="147">
        <f>IF(N462="zákl. přenesená",J462,0)</f>
        <v>0</v>
      </c>
      <c r="BH462" s="147">
        <f>IF(N462="sníž. přenesená",J462,0)</f>
        <v>0</v>
      </c>
      <c r="BI462" s="147">
        <f>IF(N462="nulová",J462,0)</f>
        <v>0</v>
      </c>
      <c r="BJ462" s="17" t="s">
        <v>86</v>
      </c>
      <c r="BK462" s="147">
        <f>ROUND(I462*H462,2)</f>
        <v>0</v>
      </c>
      <c r="BL462" s="17" t="s">
        <v>301</v>
      </c>
      <c r="BM462" s="146" t="s">
        <v>549</v>
      </c>
    </row>
    <row r="463" spans="2:65" s="12" customFormat="1" ht="10.199999999999999">
      <c r="B463" s="148"/>
      <c r="D463" s="149" t="s">
        <v>174</v>
      </c>
      <c r="E463" s="150" t="s">
        <v>1</v>
      </c>
      <c r="F463" s="151" t="s">
        <v>116</v>
      </c>
      <c r="H463" s="152">
        <v>183.9</v>
      </c>
      <c r="I463" s="153"/>
      <c r="L463" s="148"/>
      <c r="M463" s="154"/>
      <c r="T463" s="155"/>
      <c r="AT463" s="150" t="s">
        <v>174</v>
      </c>
      <c r="AU463" s="150" t="s">
        <v>88</v>
      </c>
      <c r="AV463" s="12" t="s">
        <v>88</v>
      </c>
      <c r="AW463" s="12" t="s">
        <v>34</v>
      </c>
      <c r="AX463" s="12" t="s">
        <v>78</v>
      </c>
      <c r="AY463" s="150" t="s">
        <v>165</v>
      </c>
    </row>
    <row r="464" spans="2:65" s="13" customFormat="1" ht="10.199999999999999">
      <c r="B464" s="156"/>
      <c r="D464" s="149" t="s">
        <v>174</v>
      </c>
      <c r="E464" s="157" t="s">
        <v>1</v>
      </c>
      <c r="F464" s="158" t="s">
        <v>176</v>
      </c>
      <c r="H464" s="159">
        <v>183.9</v>
      </c>
      <c r="I464" s="160"/>
      <c r="L464" s="156"/>
      <c r="M464" s="161"/>
      <c r="T464" s="162"/>
      <c r="AT464" s="157" t="s">
        <v>174</v>
      </c>
      <c r="AU464" s="157" t="s">
        <v>88</v>
      </c>
      <c r="AV464" s="13" t="s">
        <v>172</v>
      </c>
      <c r="AW464" s="13" t="s">
        <v>34</v>
      </c>
      <c r="AX464" s="13" t="s">
        <v>86</v>
      </c>
      <c r="AY464" s="157" t="s">
        <v>165</v>
      </c>
    </row>
    <row r="465" spans="2:65" s="1" customFormat="1" ht="10.199999999999999">
      <c r="B465" s="32"/>
      <c r="D465" s="149" t="s">
        <v>218</v>
      </c>
      <c r="F465" s="187" t="s">
        <v>237</v>
      </c>
      <c r="L465" s="32"/>
      <c r="M465" s="188"/>
      <c r="T465" s="56"/>
      <c r="AU465" s="17" t="s">
        <v>88</v>
      </c>
    </row>
    <row r="466" spans="2:65" s="1" customFormat="1" ht="10.199999999999999">
      <c r="B466" s="32"/>
      <c r="D466" s="149" t="s">
        <v>218</v>
      </c>
      <c r="F466" s="189" t="s">
        <v>238</v>
      </c>
      <c r="H466" s="190">
        <v>183.9</v>
      </c>
      <c r="L466" s="32"/>
      <c r="M466" s="188"/>
      <c r="T466" s="56"/>
      <c r="AU466" s="17" t="s">
        <v>88</v>
      </c>
    </row>
    <row r="467" spans="2:65" s="1" customFormat="1" ht="10.199999999999999">
      <c r="B467" s="32"/>
      <c r="D467" s="149" t="s">
        <v>218</v>
      </c>
      <c r="F467" s="189" t="s">
        <v>184</v>
      </c>
      <c r="H467" s="190">
        <v>183.9</v>
      </c>
      <c r="L467" s="32"/>
      <c r="M467" s="188"/>
      <c r="T467" s="56"/>
      <c r="AU467" s="17" t="s">
        <v>88</v>
      </c>
    </row>
    <row r="468" spans="2:65" s="1" customFormat="1" ht="24.15" customHeight="1">
      <c r="B468" s="32"/>
      <c r="C468" s="134" t="s">
        <v>550</v>
      </c>
      <c r="D468" s="134" t="s">
        <v>168</v>
      </c>
      <c r="E468" s="135" t="s">
        <v>551</v>
      </c>
      <c r="F468" s="136" t="s">
        <v>552</v>
      </c>
      <c r="G468" s="137" t="s">
        <v>179</v>
      </c>
      <c r="H468" s="138">
        <v>1.9259999999999999</v>
      </c>
      <c r="I468" s="139"/>
      <c r="J468" s="140">
        <f>ROUND(I468*H468,2)</f>
        <v>0</v>
      </c>
      <c r="K468" s="141"/>
      <c r="L468" s="32"/>
      <c r="M468" s="142" t="s">
        <v>1</v>
      </c>
      <c r="N468" s="143" t="s">
        <v>43</v>
      </c>
      <c r="P468" s="144">
        <f>O468*H468</f>
        <v>0</v>
      </c>
      <c r="Q468" s="144">
        <v>0</v>
      </c>
      <c r="R468" s="144">
        <f>Q468*H468</f>
        <v>0</v>
      </c>
      <c r="S468" s="144">
        <v>0</v>
      </c>
      <c r="T468" s="145">
        <f>S468*H468</f>
        <v>0</v>
      </c>
      <c r="AR468" s="146" t="s">
        <v>301</v>
      </c>
      <c r="AT468" s="146" t="s">
        <v>168</v>
      </c>
      <c r="AU468" s="146" t="s">
        <v>88</v>
      </c>
      <c r="AY468" s="17" t="s">
        <v>165</v>
      </c>
      <c r="BE468" s="147">
        <f>IF(N468="základní",J468,0)</f>
        <v>0</v>
      </c>
      <c r="BF468" s="147">
        <f>IF(N468="snížená",J468,0)</f>
        <v>0</v>
      </c>
      <c r="BG468" s="147">
        <f>IF(N468="zákl. přenesená",J468,0)</f>
        <v>0</v>
      </c>
      <c r="BH468" s="147">
        <f>IF(N468="sníž. přenesená",J468,0)</f>
        <v>0</v>
      </c>
      <c r="BI468" s="147">
        <f>IF(N468="nulová",J468,0)</f>
        <v>0</v>
      </c>
      <c r="BJ468" s="17" t="s">
        <v>86</v>
      </c>
      <c r="BK468" s="147">
        <f>ROUND(I468*H468,2)</f>
        <v>0</v>
      </c>
      <c r="BL468" s="17" t="s">
        <v>301</v>
      </c>
      <c r="BM468" s="146" t="s">
        <v>553</v>
      </c>
    </row>
    <row r="469" spans="2:65" s="11" customFormat="1" ht="22.8" customHeight="1">
      <c r="B469" s="122"/>
      <c r="D469" s="123" t="s">
        <v>77</v>
      </c>
      <c r="E469" s="132" t="s">
        <v>554</v>
      </c>
      <c r="F469" s="132" t="s">
        <v>555</v>
      </c>
      <c r="I469" s="125"/>
      <c r="J469" s="133">
        <f>BK469</f>
        <v>0</v>
      </c>
      <c r="L469" s="122"/>
      <c r="M469" s="127"/>
      <c r="P469" s="128">
        <f>SUM(P470:P552)</f>
        <v>0</v>
      </c>
      <c r="R469" s="128">
        <f>SUM(R470:R552)</f>
        <v>2.7909998800000002</v>
      </c>
      <c r="T469" s="129">
        <f>SUM(T470:T552)</f>
        <v>0</v>
      </c>
      <c r="AR469" s="123" t="s">
        <v>88</v>
      </c>
      <c r="AT469" s="130" t="s">
        <v>77</v>
      </c>
      <c r="AU469" s="130" t="s">
        <v>86</v>
      </c>
      <c r="AY469" s="123" t="s">
        <v>165</v>
      </c>
      <c r="BK469" s="131">
        <f>SUM(BK470:BK552)</f>
        <v>0</v>
      </c>
    </row>
    <row r="470" spans="2:65" s="1" customFormat="1" ht="16.5" customHeight="1">
      <c r="B470" s="32"/>
      <c r="C470" s="134" t="s">
        <v>556</v>
      </c>
      <c r="D470" s="134" t="s">
        <v>168</v>
      </c>
      <c r="E470" s="135" t="s">
        <v>557</v>
      </c>
      <c r="F470" s="136" t="s">
        <v>558</v>
      </c>
      <c r="G470" s="137" t="s">
        <v>193</v>
      </c>
      <c r="H470" s="138">
        <v>81.031000000000006</v>
      </c>
      <c r="I470" s="139"/>
      <c r="J470" s="140">
        <f>ROUND(I470*H470,2)</f>
        <v>0</v>
      </c>
      <c r="K470" s="141"/>
      <c r="L470" s="32"/>
      <c r="M470" s="142" t="s">
        <v>1</v>
      </c>
      <c r="N470" s="143" t="s">
        <v>43</v>
      </c>
      <c r="P470" s="144">
        <f>O470*H470</f>
        <v>0</v>
      </c>
      <c r="Q470" s="144">
        <v>0</v>
      </c>
      <c r="R470" s="144">
        <f>Q470*H470</f>
        <v>0</v>
      </c>
      <c r="S470" s="144">
        <v>0</v>
      </c>
      <c r="T470" s="145">
        <f>S470*H470</f>
        <v>0</v>
      </c>
      <c r="AR470" s="146" t="s">
        <v>301</v>
      </c>
      <c r="AT470" s="146" t="s">
        <v>168</v>
      </c>
      <c r="AU470" s="146" t="s">
        <v>88</v>
      </c>
      <c r="AY470" s="17" t="s">
        <v>165</v>
      </c>
      <c r="BE470" s="147">
        <f>IF(N470="základní",J470,0)</f>
        <v>0</v>
      </c>
      <c r="BF470" s="147">
        <f>IF(N470="snížená",J470,0)</f>
        <v>0</v>
      </c>
      <c r="BG470" s="147">
        <f>IF(N470="zákl. přenesená",J470,0)</f>
        <v>0</v>
      </c>
      <c r="BH470" s="147">
        <f>IF(N470="sníž. přenesená",J470,0)</f>
        <v>0</v>
      </c>
      <c r="BI470" s="147">
        <f>IF(N470="nulová",J470,0)</f>
        <v>0</v>
      </c>
      <c r="BJ470" s="17" t="s">
        <v>86</v>
      </c>
      <c r="BK470" s="147">
        <f>ROUND(I470*H470,2)</f>
        <v>0</v>
      </c>
      <c r="BL470" s="17" t="s">
        <v>301</v>
      </c>
      <c r="BM470" s="146" t="s">
        <v>559</v>
      </c>
    </row>
    <row r="471" spans="2:65" s="12" customFormat="1" ht="10.199999999999999">
      <c r="B471" s="148"/>
      <c r="D471" s="149" t="s">
        <v>174</v>
      </c>
      <c r="E471" s="150" t="s">
        <v>1</v>
      </c>
      <c r="F471" s="151" t="s">
        <v>560</v>
      </c>
      <c r="H471" s="152">
        <v>14.98</v>
      </c>
      <c r="I471" s="153"/>
      <c r="L471" s="148"/>
      <c r="M471" s="154"/>
      <c r="T471" s="155"/>
      <c r="AT471" s="150" t="s">
        <v>174</v>
      </c>
      <c r="AU471" s="150" t="s">
        <v>88</v>
      </c>
      <c r="AV471" s="12" t="s">
        <v>88</v>
      </c>
      <c r="AW471" s="12" t="s">
        <v>34</v>
      </c>
      <c r="AX471" s="12" t="s">
        <v>78</v>
      </c>
      <c r="AY471" s="150" t="s">
        <v>165</v>
      </c>
    </row>
    <row r="472" spans="2:65" s="12" customFormat="1" ht="10.199999999999999">
      <c r="B472" s="148"/>
      <c r="D472" s="149" t="s">
        <v>174</v>
      </c>
      <c r="E472" s="150" t="s">
        <v>1</v>
      </c>
      <c r="F472" s="151" t="s">
        <v>561</v>
      </c>
      <c r="H472" s="152">
        <v>11.08</v>
      </c>
      <c r="I472" s="153"/>
      <c r="L472" s="148"/>
      <c r="M472" s="154"/>
      <c r="T472" s="155"/>
      <c r="AT472" s="150" t="s">
        <v>174</v>
      </c>
      <c r="AU472" s="150" t="s">
        <v>88</v>
      </c>
      <c r="AV472" s="12" t="s">
        <v>88</v>
      </c>
      <c r="AW472" s="12" t="s">
        <v>34</v>
      </c>
      <c r="AX472" s="12" t="s">
        <v>78</v>
      </c>
      <c r="AY472" s="150" t="s">
        <v>165</v>
      </c>
    </row>
    <row r="473" spans="2:65" s="12" customFormat="1" ht="10.199999999999999">
      <c r="B473" s="148"/>
      <c r="D473" s="149" t="s">
        <v>174</v>
      </c>
      <c r="E473" s="150" t="s">
        <v>1</v>
      </c>
      <c r="F473" s="151" t="s">
        <v>562</v>
      </c>
      <c r="H473" s="152">
        <v>32.662999999999997</v>
      </c>
      <c r="I473" s="153"/>
      <c r="L473" s="148"/>
      <c r="M473" s="154"/>
      <c r="T473" s="155"/>
      <c r="AT473" s="150" t="s">
        <v>174</v>
      </c>
      <c r="AU473" s="150" t="s">
        <v>88</v>
      </c>
      <c r="AV473" s="12" t="s">
        <v>88</v>
      </c>
      <c r="AW473" s="12" t="s">
        <v>34</v>
      </c>
      <c r="AX473" s="12" t="s">
        <v>78</v>
      </c>
      <c r="AY473" s="150" t="s">
        <v>165</v>
      </c>
    </row>
    <row r="474" spans="2:65" s="12" customFormat="1" ht="10.199999999999999">
      <c r="B474" s="148"/>
      <c r="D474" s="149" t="s">
        <v>174</v>
      </c>
      <c r="E474" s="150" t="s">
        <v>1</v>
      </c>
      <c r="F474" s="151" t="s">
        <v>563</v>
      </c>
      <c r="H474" s="152">
        <v>22.308</v>
      </c>
      <c r="I474" s="153"/>
      <c r="L474" s="148"/>
      <c r="M474" s="154"/>
      <c r="T474" s="155"/>
      <c r="AT474" s="150" t="s">
        <v>174</v>
      </c>
      <c r="AU474" s="150" t="s">
        <v>88</v>
      </c>
      <c r="AV474" s="12" t="s">
        <v>88</v>
      </c>
      <c r="AW474" s="12" t="s">
        <v>34</v>
      </c>
      <c r="AX474" s="12" t="s">
        <v>78</v>
      </c>
      <c r="AY474" s="150" t="s">
        <v>165</v>
      </c>
    </row>
    <row r="475" spans="2:65" s="15" customFormat="1" ht="10.199999999999999">
      <c r="B475" s="169"/>
      <c r="D475" s="149" t="s">
        <v>174</v>
      </c>
      <c r="E475" s="170" t="s">
        <v>126</v>
      </c>
      <c r="F475" s="171" t="s">
        <v>184</v>
      </c>
      <c r="H475" s="172">
        <v>81.031000000000006</v>
      </c>
      <c r="I475" s="173"/>
      <c r="L475" s="169"/>
      <c r="M475" s="174"/>
      <c r="T475" s="175"/>
      <c r="AT475" s="170" t="s">
        <v>174</v>
      </c>
      <c r="AU475" s="170" t="s">
        <v>88</v>
      </c>
      <c r="AV475" s="15" t="s">
        <v>166</v>
      </c>
      <c r="AW475" s="15" t="s">
        <v>34</v>
      </c>
      <c r="AX475" s="15" t="s">
        <v>78</v>
      </c>
      <c r="AY475" s="170" t="s">
        <v>165</v>
      </c>
    </row>
    <row r="476" spans="2:65" s="13" customFormat="1" ht="10.199999999999999">
      <c r="B476" s="156"/>
      <c r="D476" s="149" t="s">
        <v>174</v>
      </c>
      <c r="E476" s="157" t="s">
        <v>1</v>
      </c>
      <c r="F476" s="158" t="s">
        <v>176</v>
      </c>
      <c r="H476" s="159">
        <v>81.031000000000006</v>
      </c>
      <c r="I476" s="160"/>
      <c r="L476" s="156"/>
      <c r="M476" s="161"/>
      <c r="T476" s="162"/>
      <c r="AT476" s="157" t="s">
        <v>174</v>
      </c>
      <c r="AU476" s="157" t="s">
        <v>88</v>
      </c>
      <c r="AV476" s="13" t="s">
        <v>172</v>
      </c>
      <c r="AW476" s="13" t="s">
        <v>34</v>
      </c>
      <c r="AX476" s="13" t="s">
        <v>86</v>
      </c>
      <c r="AY476" s="157" t="s">
        <v>165</v>
      </c>
    </row>
    <row r="477" spans="2:65" s="1" customFormat="1" ht="16.5" customHeight="1">
      <c r="B477" s="32"/>
      <c r="C477" s="134" t="s">
        <v>564</v>
      </c>
      <c r="D477" s="134" t="s">
        <v>168</v>
      </c>
      <c r="E477" s="135" t="s">
        <v>565</v>
      </c>
      <c r="F477" s="136" t="s">
        <v>566</v>
      </c>
      <c r="G477" s="137" t="s">
        <v>193</v>
      </c>
      <c r="H477" s="138">
        <v>81.031000000000006</v>
      </c>
      <c r="I477" s="139"/>
      <c r="J477" s="140">
        <f>ROUND(I477*H477,2)</f>
        <v>0</v>
      </c>
      <c r="K477" s="141"/>
      <c r="L477" s="32"/>
      <c r="M477" s="142" t="s">
        <v>1</v>
      </c>
      <c r="N477" s="143" t="s">
        <v>43</v>
      </c>
      <c r="P477" s="144">
        <f>O477*H477</f>
        <v>0</v>
      </c>
      <c r="Q477" s="144">
        <v>2.9999999999999997E-4</v>
      </c>
      <c r="R477" s="144">
        <f>Q477*H477</f>
        <v>2.4309299999999999E-2</v>
      </c>
      <c r="S477" s="144">
        <v>0</v>
      </c>
      <c r="T477" s="145">
        <f>S477*H477</f>
        <v>0</v>
      </c>
      <c r="AR477" s="146" t="s">
        <v>301</v>
      </c>
      <c r="AT477" s="146" t="s">
        <v>168</v>
      </c>
      <c r="AU477" s="146" t="s">
        <v>88</v>
      </c>
      <c r="AY477" s="17" t="s">
        <v>165</v>
      </c>
      <c r="BE477" s="147">
        <f>IF(N477="základní",J477,0)</f>
        <v>0</v>
      </c>
      <c r="BF477" s="147">
        <f>IF(N477="snížená",J477,0)</f>
        <v>0</v>
      </c>
      <c r="BG477" s="147">
        <f>IF(N477="zákl. přenesená",J477,0)</f>
        <v>0</v>
      </c>
      <c r="BH477" s="147">
        <f>IF(N477="sníž. přenesená",J477,0)</f>
        <v>0</v>
      </c>
      <c r="BI477" s="147">
        <f>IF(N477="nulová",J477,0)</f>
        <v>0</v>
      </c>
      <c r="BJ477" s="17" t="s">
        <v>86</v>
      </c>
      <c r="BK477" s="147">
        <f>ROUND(I477*H477,2)</f>
        <v>0</v>
      </c>
      <c r="BL477" s="17" t="s">
        <v>301</v>
      </c>
      <c r="BM477" s="146" t="s">
        <v>567</v>
      </c>
    </row>
    <row r="478" spans="2:65" s="12" customFormat="1" ht="10.199999999999999">
      <c r="B478" s="148"/>
      <c r="D478" s="149" t="s">
        <v>174</v>
      </c>
      <c r="E478" s="150" t="s">
        <v>1</v>
      </c>
      <c r="F478" s="151" t="s">
        <v>126</v>
      </c>
      <c r="H478" s="152">
        <v>81.031000000000006</v>
      </c>
      <c r="I478" s="153"/>
      <c r="L478" s="148"/>
      <c r="M478" s="154"/>
      <c r="T478" s="155"/>
      <c r="AT478" s="150" t="s">
        <v>174</v>
      </c>
      <c r="AU478" s="150" t="s">
        <v>88</v>
      </c>
      <c r="AV478" s="12" t="s">
        <v>88</v>
      </c>
      <c r="AW478" s="12" t="s">
        <v>34</v>
      </c>
      <c r="AX478" s="12" t="s">
        <v>78</v>
      </c>
      <c r="AY478" s="150" t="s">
        <v>165</v>
      </c>
    </row>
    <row r="479" spans="2:65" s="15" customFormat="1" ht="10.199999999999999">
      <c r="B479" s="169"/>
      <c r="D479" s="149" t="s">
        <v>174</v>
      </c>
      <c r="E479" s="170" t="s">
        <v>1</v>
      </c>
      <c r="F479" s="171" t="s">
        <v>184</v>
      </c>
      <c r="H479" s="172">
        <v>81.031000000000006</v>
      </c>
      <c r="I479" s="173"/>
      <c r="L479" s="169"/>
      <c r="M479" s="174"/>
      <c r="T479" s="175"/>
      <c r="AT479" s="170" t="s">
        <v>174</v>
      </c>
      <c r="AU479" s="170" t="s">
        <v>88</v>
      </c>
      <c r="AV479" s="15" t="s">
        <v>166</v>
      </c>
      <c r="AW479" s="15" t="s">
        <v>34</v>
      </c>
      <c r="AX479" s="15" t="s">
        <v>78</v>
      </c>
      <c r="AY479" s="170" t="s">
        <v>165</v>
      </c>
    </row>
    <row r="480" spans="2:65" s="13" customFormat="1" ht="10.199999999999999">
      <c r="B480" s="156"/>
      <c r="D480" s="149" t="s">
        <v>174</v>
      </c>
      <c r="E480" s="157" t="s">
        <v>1</v>
      </c>
      <c r="F480" s="158" t="s">
        <v>176</v>
      </c>
      <c r="H480" s="159">
        <v>81.031000000000006</v>
      </c>
      <c r="I480" s="160"/>
      <c r="L480" s="156"/>
      <c r="M480" s="161"/>
      <c r="T480" s="162"/>
      <c r="AT480" s="157" t="s">
        <v>174</v>
      </c>
      <c r="AU480" s="157" t="s">
        <v>88</v>
      </c>
      <c r="AV480" s="13" t="s">
        <v>172</v>
      </c>
      <c r="AW480" s="13" t="s">
        <v>34</v>
      </c>
      <c r="AX480" s="13" t="s">
        <v>86</v>
      </c>
      <c r="AY480" s="157" t="s">
        <v>165</v>
      </c>
    </row>
    <row r="481" spans="2:65" s="1" customFormat="1" ht="10.199999999999999">
      <c r="B481" s="32"/>
      <c r="D481" s="149" t="s">
        <v>218</v>
      </c>
      <c r="F481" s="187" t="s">
        <v>568</v>
      </c>
      <c r="L481" s="32"/>
      <c r="M481" s="188"/>
      <c r="T481" s="56"/>
      <c r="AU481" s="17" t="s">
        <v>88</v>
      </c>
    </row>
    <row r="482" spans="2:65" s="1" customFormat="1" ht="10.199999999999999">
      <c r="B482" s="32"/>
      <c r="D482" s="149" t="s">
        <v>218</v>
      </c>
      <c r="F482" s="189" t="s">
        <v>560</v>
      </c>
      <c r="H482" s="190">
        <v>14.98</v>
      </c>
      <c r="L482" s="32"/>
      <c r="M482" s="188"/>
      <c r="T482" s="56"/>
      <c r="AU482" s="17" t="s">
        <v>88</v>
      </c>
    </row>
    <row r="483" spans="2:65" s="1" customFormat="1" ht="10.199999999999999">
      <c r="B483" s="32"/>
      <c r="D483" s="149" t="s">
        <v>218</v>
      </c>
      <c r="F483" s="189" t="s">
        <v>561</v>
      </c>
      <c r="H483" s="190">
        <v>11.08</v>
      </c>
      <c r="L483" s="32"/>
      <c r="M483" s="188"/>
      <c r="T483" s="56"/>
      <c r="AU483" s="17" t="s">
        <v>88</v>
      </c>
    </row>
    <row r="484" spans="2:65" s="1" customFormat="1" ht="10.199999999999999">
      <c r="B484" s="32"/>
      <c r="D484" s="149" t="s">
        <v>218</v>
      </c>
      <c r="F484" s="189" t="s">
        <v>562</v>
      </c>
      <c r="H484" s="190">
        <v>32.662999999999997</v>
      </c>
      <c r="L484" s="32"/>
      <c r="M484" s="188"/>
      <c r="T484" s="56"/>
      <c r="AU484" s="17" t="s">
        <v>88</v>
      </c>
    </row>
    <row r="485" spans="2:65" s="1" customFormat="1" ht="10.199999999999999">
      <c r="B485" s="32"/>
      <c r="D485" s="149" t="s">
        <v>218</v>
      </c>
      <c r="F485" s="189" t="s">
        <v>563</v>
      </c>
      <c r="H485" s="190">
        <v>22.308</v>
      </c>
      <c r="L485" s="32"/>
      <c r="M485" s="188"/>
      <c r="T485" s="56"/>
      <c r="AU485" s="17" t="s">
        <v>88</v>
      </c>
    </row>
    <row r="486" spans="2:65" s="1" customFormat="1" ht="10.199999999999999">
      <c r="B486" s="32"/>
      <c r="D486" s="149" t="s">
        <v>218</v>
      </c>
      <c r="F486" s="189" t="s">
        <v>184</v>
      </c>
      <c r="H486" s="190">
        <v>81.031000000000006</v>
      </c>
      <c r="L486" s="32"/>
      <c r="M486" s="188"/>
      <c r="T486" s="56"/>
      <c r="AU486" s="17" t="s">
        <v>88</v>
      </c>
    </row>
    <row r="487" spans="2:65" s="1" customFormat="1" ht="24.15" customHeight="1">
      <c r="B487" s="32"/>
      <c r="C487" s="134" t="s">
        <v>569</v>
      </c>
      <c r="D487" s="134" t="s">
        <v>168</v>
      </c>
      <c r="E487" s="135" t="s">
        <v>570</v>
      </c>
      <c r="F487" s="136" t="s">
        <v>571</v>
      </c>
      <c r="G487" s="137" t="s">
        <v>193</v>
      </c>
      <c r="H487" s="138">
        <v>81.031000000000006</v>
      </c>
      <c r="I487" s="139"/>
      <c r="J487" s="140">
        <f>ROUND(I487*H487,2)</f>
        <v>0</v>
      </c>
      <c r="K487" s="141"/>
      <c r="L487" s="32"/>
      <c r="M487" s="142" t="s">
        <v>1</v>
      </c>
      <c r="N487" s="143" t="s">
        <v>43</v>
      </c>
      <c r="P487" s="144">
        <f>O487*H487</f>
        <v>0</v>
      </c>
      <c r="Q487" s="144">
        <v>1.5E-3</v>
      </c>
      <c r="R487" s="144">
        <f>Q487*H487</f>
        <v>0.12154650000000002</v>
      </c>
      <c r="S487" s="144">
        <v>0</v>
      </c>
      <c r="T487" s="145">
        <f>S487*H487</f>
        <v>0</v>
      </c>
      <c r="AR487" s="146" t="s">
        <v>301</v>
      </c>
      <c r="AT487" s="146" t="s">
        <v>168</v>
      </c>
      <c r="AU487" s="146" t="s">
        <v>88</v>
      </c>
      <c r="AY487" s="17" t="s">
        <v>165</v>
      </c>
      <c r="BE487" s="147">
        <f>IF(N487="základní",J487,0)</f>
        <v>0</v>
      </c>
      <c r="BF487" s="147">
        <f>IF(N487="snížená",J487,0)</f>
        <v>0</v>
      </c>
      <c r="BG487" s="147">
        <f>IF(N487="zákl. přenesená",J487,0)</f>
        <v>0</v>
      </c>
      <c r="BH487" s="147">
        <f>IF(N487="sníž. přenesená",J487,0)</f>
        <v>0</v>
      </c>
      <c r="BI487" s="147">
        <f>IF(N487="nulová",J487,0)</f>
        <v>0</v>
      </c>
      <c r="BJ487" s="17" t="s">
        <v>86</v>
      </c>
      <c r="BK487" s="147">
        <f>ROUND(I487*H487,2)</f>
        <v>0</v>
      </c>
      <c r="BL487" s="17" t="s">
        <v>301</v>
      </c>
      <c r="BM487" s="146" t="s">
        <v>572</v>
      </c>
    </row>
    <row r="488" spans="2:65" s="12" customFormat="1" ht="10.199999999999999">
      <c r="B488" s="148"/>
      <c r="D488" s="149" t="s">
        <v>174</v>
      </c>
      <c r="E488" s="150" t="s">
        <v>1</v>
      </c>
      <c r="F488" s="151" t="s">
        <v>126</v>
      </c>
      <c r="H488" s="152">
        <v>81.031000000000006</v>
      </c>
      <c r="I488" s="153"/>
      <c r="L488" s="148"/>
      <c r="M488" s="154"/>
      <c r="T488" s="155"/>
      <c r="AT488" s="150" t="s">
        <v>174</v>
      </c>
      <c r="AU488" s="150" t="s">
        <v>88</v>
      </c>
      <c r="AV488" s="12" t="s">
        <v>88</v>
      </c>
      <c r="AW488" s="12" t="s">
        <v>34</v>
      </c>
      <c r="AX488" s="12" t="s">
        <v>78</v>
      </c>
      <c r="AY488" s="150" t="s">
        <v>165</v>
      </c>
    </row>
    <row r="489" spans="2:65" s="15" customFormat="1" ht="10.199999999999999">
      <c r="B489" s="169"/>
      <c r="D489" s="149" t="s">
        <v>174</v>
      </c>
      <c r="E489" s="170" t="s">
        <v>1</v>
      </c>
      <c r="F489" s="171" t="s">
        <v>184</v>
      </c>
      <c r="H489" s="172">
        <v>81.031000000000006</v>
      </c>
      <c r="I489" s="173"/>
      <c r="L489" s="169"/>
      <c r="M489" s="174"/>
      <c r="T489" s="175"/>
      <c r="AT489" s="170" t="s">
        <v>174</v>
      </c>
      <c r="AU489" s="170" t="s">
        <v>88</v>
      </c>
      <c r="AV489" s="15" t="s">
        <v>166</v>
      </c>
      <c r="AW489" s="15" t="s">
        <v>34</v>
      </c>
      <c r="AX489" s="15" t="s">
        <v>78</v>
      </c>
      <c r="AY489" s="170" t="s">
        <v>165</v>
      </c>
    </row>
    <row r="490" spans="2:65" s="13" customFormat="1" ht="10.199999999999999">
      <c r="B490" s="156"/>
      <c r="D490" s="149" t="s">
        <v>174</v>
      </c>
      <c r="E490" s="157" t="s">
        <v>1</v>
      </c>
      <c r="F490" s="158" t="s">
        <v>176</v>
      </c>
      <c r="H490" s="159">
        <v>81.031000000000006</v>
      </c>
      <c r="I490" s="160"/>
      <c r="L490" s="156"/>
      <c r="M490" s="161"/>
      <c r="T490" s="162"/>
      <c r="AT490" s="157" t="s">
        <v>174</v>
      </c>
      <c r="AU490" s="157" t="s">
        <v>88</v>
      </c>
      <c r="AV490" s="13" t="s">
        <v>172</v>
      </c>
      <c r="AW490" s="13" t="s">
        <v>34</v>
      </c>
      <c r="AX490" s="13" t="s">
        <v>86</v>
      </c>
      <c r="AY490" s="157" t="s">
        <v>165</v>
      </c>
    </row>
    <row r="491" spans="2:65" s="1" customFormat="1" ht="10.199999999999999">
      <c r="B491" s="32"/>
      <c r="D491" s="149" t="s">
        <v>218</v>
      </c>
      <c r="F491" s="187" t="s">
        <v>568</v>
      </c>
      <c r="L491" s="32"/>
      <c r="M491" s="188"/>
      <c r="T491" s="56"/>
      <c r="AU491" s="17" t="s">
        <v>88</v>
      </c>
    </row>
    <row r="492" spans="2:65" s="1" customFormat="1" ht="10.199999999999999">
      <c r="B492" s="32"/>
      <c r="D492" s="149" t="s">
        <v>218</v>
      </c>
      <c r="F492" s="189" t="s">
        <v>560</v>
      </c>
      <c r="H492" s="190">
        <v>14.98</v>
      </c>
      <c r="L492" s="32"/>
      <c r="M492" s="188"/>
      <c r="T492" s="56"/>
      <c r="AU492" s="17" t="s">
        <v>88</v>
      </c>
    </row>
    <row r="493" spans="2:65" s="1" customFormat="1" ht="10.199999999999999">
      <c r="B493" s="32"/>
      <c r="D493" s="149" t="s">
        <v>218</v>
      </c>
      <c r="F493" s="189" t="s">
        <v>561</v>
      </c>
      <c r="H493" s="190">
        <v>11.08</v>
      </c>
      <c r="L493" s="32"/>
      <c r="M493" s="188"/>
      <c r="T493" s="56"/>
      <c r="AU493" s="17" t="s">
        <v>88</v>
      </c>
    </row>
    <row r="494" spans="2:65" s="1" customFormat="1" ht="10.199999999999999">
      <c r="B494" s="32"/>
      <c r="D494" s="149" t="s">
        <v>218</v>
      </c>
      <c r="F494" s="189" t="s">
        <v>562</v>
      </c>
      <c r="H494" s="190">
        <v>32.662999999999997</v>
      </c>
      <c r="L494" s="32"/>
      <c r="M494" s="188"/>
      <c r="T494" s="56"/>
      <c r="AU494" s="17" t="s">
        <v>88</v>
      </c>
    </row>
    <row r="495" spans="2:65" s="1" customFormat="1" ht="10.199999999999999">
      <c r="B495" s="32"/>
      <c r="D495" s="149" t="s">
        <v>218</v>
      </c>
      <c r="F495" s="189" t="s">
        <v>563</v>
      </c>
      <c r="H495" s="190">
        <v>22.308</v>
      </c>
      <c r="L495" s="32"/>
      <c r="M495" s="188"/>
      <c r="T495" s="56"/>
      <c r="AU495" s="17" t="s">
        <v>88</v>
      </c>
    </row>
    <row r="496" spans="2:65" s="1" customFormat="1" ht="10.199999999999999">
      <c r="B496" s="32"/>
      <c r="D496" s="149" t="s">
        <v>218</v>
      </c>
      <c r="F496" s="189" t="s">
        <v>184</v>
      </c>
      <c r="H496" s="190">
        <v>81.031000000000006</v>
      </c>
      <c r="L496" s="32"/>
      <c r="M496" s="188"/>
      <c r="T496" s="56"/>
      <c r="AU496" s="17" t="s">
        <v>88</v>
      </c>
    </row>
    <row r="497" spans="2:65" s="1" customFormat="1" ht="33" customHeight="1">
      <c r="B497" s="32"/>
      <c r="C497" s="134" t="s">
        <v>573</v>
      </c>
      <c r="D497" s="134" t="s">
        <v>168</v>
      </c>
      <c r="E497" s="135" t="s">
        <v>574</v>
      </c>
      <c r="F497" s="136" t="s">
        <v>575</v>
      </c>
      <c r="G497" s="137" t="s">
        <v>193</v>
      </c>
      <c r="H497" s="138">
        <v>81.031000000000006</v>
      </c>
      <c r="I497" s="139"/>
      <c r="J497" s="140">
        <f>ROUND(I497*H497,2)</f>
        <v>0</v>
      </c>
      <c r="K497" s="141"/>
      <c r="L497" s="32"/>
      <c r="M497" s="142" t="s">
        <v>1</v>
      </c>
      <c r="N497" s="143" t="s">
        <v>43</v>
      </c>
      <c r="P497" s="144">
        <f>O497*H497</f>
        <v>0</v>
      </c>
      <c r="Q497" s="144">
        <v>9.0299999999999998E-3</v>
      </c>
      <c r="R497" s="144">
        <f>Q497*H497</f>
        <v>0.73170993000000006</v>
      </c>
      <c r="S497" s="144">
        <v>0</v>
      </c>
      <c r="T497" s="145">
        <f>S497*H497</f>
        <v>0</v>
      </c>
      <c r="AR497" s="146" t="s">
        <v>301</v>
      </c>
      <c r="AT497" s="146" t="s">
        <v>168</v>
      </c>
      <c r="AU497" s="146" t="s">
        <v>88</v>
      </c>
      <c r="AY497" s="17" t="s">
        <v>165</v>
      </c>
      <c r="BE497" s="147">
        <f>IF(N497="základní",J497,0)</f>
        <v>0</v>
      </c>
      <c r="BF497" s="147">
        <f>IF(N497="snížená",J497,0)</f>
        <v>0</v>
      </c>
      <c r="BG497" s="147">
        <f>IF(N497="zákl. přenesená",J497,0)</f>
        <v>0</v>
      </c>
      <c r="BH497" s="147">
        <f>IF(N497="sníž. přenesená",J497,0)</f>
        <v>0</v>
      </c>
      <c r="BI497" s="147">
        <f>IF(N497="nulová",J497,0)</f>
        <v>0</v>
      </c>
      <c r="BJ497" s="17" t="s">
        <v>86</v>
      </c>
      <c r="BK497" s="147">
        <f>ROUND(I497*H497,2)</f>
        <v>0</v>
      </c>
      <c r="BL497" s="17" t="s">
        <v>301</v>
      </c>
      <c r="BM497" s="146" t="s">
        <v>576</v>
      </c>
    </row>
    <row r="498" spans="2:65" s="12" customFormat="1" ht="10.199999999999999">
      <c r="B498" s="148"/>
      <c r="D498" s="149" t="s">
        <v>174</v>
      </c>
      <c r="E498" s="150" t="s">
        <v>1</v>
      </c>
      <c r="F498" s="151" t="s">
        <v>126</v>
      </c>
      <c r="H498" s="152">
        <v>81.031000000000006</v>
      </c>
      <c r="I498" s="153"/>
      <c r="L498" s="148"/>
      <c r="M498" s="154"/>
      <c r="T498" s="155"/>
      <c r="AT498" s="150" t="s">
        <v>174</v>
      </c>
      <c r="AU498" s="150" t="s">
        <v>88</v>
      </c>
      <c r="AV498" s="12" t="s">
        <v>88</v>
      </c>
      <c r="AW498" s="12" t="s">
        <v>34</v>
      </c>
      <c r="AX498" s="12" t="s">
        <v>78</v>
      </c>
      <c r="AY498" s="150" t="s">
        <v>165</v>
      </c>
    </row>
    <row r="499" spans="2:65" s="15" customFormat="1" ht="10.199999999999999">
      <c r="B499" s="169"/>
      <c r="D499" s="149" t="s">
        <v>174</v>
      </c>
      <c r="E499" s="170" t="s">
        <v>1</v>
      </c>
      <c r="F499" s="171" t="s">
        <v>184</v>
      </c>
      <c r="H499" s="172">
        <v>81.031000000000006</v>
      </c>
      <c r="I499" s="173"/>
      <c r="L499" s="169"/>
      <c r="M499" s="174"/>
      <c r="T499" s="175"/>
      <c r="AT499" s="170" t="s">
        <v>174</v>
      </c>
      <c r="AU499" s="170" t="s">
        <v>88</v>
      </c>
      <c r="AV499" s="15" t="s">
        <v>166</v>
      </c>
      <c r="AW499" s="15" t="s">
        <v>34</v>
      </c>
      <c r="AX499" s="15" t="s">
        <v>78</v>
      </c>
      <c r="AY499" s="170" t="s">
        <v>165</v>
      </c>
    </row>
    <row r="500" spans="2:65" s="13" customFormat="1" ht="10.199999999999999">
      <c r="B500" s="156"/>
      <c r="D500" s="149" t="s">
        <v>174</v>
      </c>
      <c r="E500" s="157" t="s">
        <v>1</v>
      </c>
      <c r="F500" s="158" t="s">
        <v>176</v>
      </c>
      <c r="H500" s="159">
        <v>81.031000000000006</v>
      </c>
      <c r="I500" s="160"/>
      <c r="L500" s="156"/>
      <c r="M500" s="161"/>
      <c r="T500" s="162"/>
      <c r="AT500" s="157" t="s">
        <v>174</v>
      </c>
      <c r="AU500" s="157" t="s">
        <v>88</v>
      </c>
      <c r="AV500" s="13" t="s">
        <v>172</v>
      </c>
      <c r="AW500" s="13" t="s">
        <v>34</v>
      </c>
      <c r="AX500" s="13" t="s">
        <v>86</v>
      </c>
      <c r="AY500" s="157" t="s">
        <v>165</v>
      </c>
    </row>
    <row r="501" spans="2:65" s="1" customFormat="1" ht="10.199999999999999">
      <c r="B501" s="32"/>
      <c r="D501" s="149" t="s">
        <v>218</v>
      </c>
      <c r="F501" s="187" t="s">
        <v>568</v>
      </c>
      <c r="L501" s="32"/>
      <c r="M501" s="188"/>
      <c r="T501" s="56"/>
      <c r="AU501" s="17" t="s">
        <v>88</v>
      </c>
    </row>
    <row r="502" spans="2:65" s="1" customFormat="1" ht="10.199999999999999">
      <c r="B502" s="32"/>
      <c r="D502" s="149" t="s">
        <v>218</v>
      </c>
      <c r="F502" s="189" t="s">
        <v>560</v>
      </c>
      <c r="H502" s="190">
        <v>14.98</v>
      </c>
      <c r="L502" s="32"/>
      <c r="M502" s="188"/>
      <c r="T502" s="56"/>
      <c r="AU502" s="17" t="s">
        <v>88</v>
      </c>
    </row>
    <row r="503" spans="2:65" s="1" customFormat="1" ht="10.199999999999999">
      <c r="B503" s="32"/>
      <c r="D503" s="149" t="s">
        <v>218</v>
      </c>
      <c r="F503" s="189" t="s">
        <v>561</v>
      </c>
      <c r="H503" s="190">
        <v>11.08</v>
      </c>
      <c r="L503" s="32"/>
      <c r="M503" s="188"/>
      <c r="T503" s="56"/>
      <c r="AU503" s="17" t="s">
        <v>88</v>
      </c>
    </row>
    <row r="504" spans="2:65" s="1" customFormat="1" ht="10.199999999999999">
      <c r="B504" s="32"/>
      <c r="D504" s="149" t="s">
        <v>218</v>
      </c>
      <c r="F504" s="189" t="s">
        <v>562</v>
      </c>
      <c r="H504" s="190">
        <v>32.662999999999997</v>
      </c>
      <c r="L504" s="32"/>
      <c r="M504" s="188"/>
      <c r="T504" s="56"/>
      <c r="AU504" s="17" t="s">
        <v>88</v>
      </c>
    </row>
    <row r="505" spans="2:65" s="1" customFormat="1" ht="10.199999999999999">
      <c r="B505" s="32"/>
      <c r="D505" s="149" t="s">
        <v>218</v>
      </c>
      <c r="F505" s="189" t="s">
        <v>563</v>
      </c>
      <c r="H505" s="190">
        <v>22.308</v>
      </c>
      <c r="L505" s="32"/>
      <c r="M505" s="188"/>
      <c r="T505" s="56"/>
      <c r="AU505" s="17" t="s">
        <v>88</v>
      </c>
    </row>
    <row r="506" spans="2:65" s="1" customFormat="1" ht="10.199999999999999">
      <c r="B506" s="32"/>
      <c r="D506" s="149" t="s">
        <v>218</v>
      </c>
      <c r="F506" s="189" t="s">
        <v>184</v>
      </c>
      <c r="H506" s="190">
        <v>81.031000000000006</v>
      </c>
      <c r="L506" s="32"/>
      <c r="M506" s="188"/>
      <c r="T506" s="56"/>
      <c r="AU506" s="17" t="s">
        <v>88</v>
      </c>
    </row>
    <row r="507" spans="2:65" s="1" customFormat="1" ht="24.15" customHeight="1">
      <c r="B507" s="32"/>
      <c r="C507" s="176" t="s">
        <v>577</v>
      </c>
      <c r="D507" s="176" t="s">
        <v>185</v>
      </c>
      <c r="E507" s="177" t="s">
        <v>578</v>
      </c>
      <c r="F507" s="178" t="s">
        <v>579</v>
      </c>
      <c r="G507" s="179" t="s">
        <v>193</v>
      </c>
      <c r="H507" s="180">
        <v>93.186000000000007</v>
      </c>
      <c r="I507" s="181"/>
      <c r="J507" s="182">
        <f>ROUND(I507*H507,2)</f>
        <v>0</v>
      </c>
      <c r="K507" s="183"/>
      <c r="L507" s="184"/>
      <c r="M507" s="185" t="s">
        <v>1</v>
      </c>
      <c r="N507" s="186" t="s">
        <v>43</v>
      </c>
      <c r="P507" s="144">
        <f>O507*H507</f>
        <v>0</v>
      </c>
      <c r="Q507" s="144">
        <v>2.01E-2</v>
      </c>
      <c r="R507" s="144">
        <f>Q507*H507</f>
        <v>1.8730386000000001</v>
      </c>
      <c r="S507" s="144">
        <v>0</v>
      </c>
      <c r="T507" s="145">
        <f>S507*H507</f>
        <v>0</v>
      </c>
      <c r="AR507" s="146" t="s">
        <v>308</v>
      </c>
      <c r="AT507" s="146" t="s">
        <v>185</v>
      </c>
      <c r="AU507" s="146" t="s">
        <v>88</v>
      </c>
      <c r="AY507" s="17" t="s">
        <v>165</v>
      </c>
      <c r="BE507" s="147">
        <f>IF(N507="základní",J507,0)</f>
        <v>0</v>
      </c>
      <c r="BF507" s="147">
        <f>IF(N507="snížená",J507,0)</f>
        <v>0</v>
      </c>
      <c r="BG507" s="147">
        <f>IF(N507="zákl. přenesená",J507,0)</f>
        <v>0</v>
      </c>
      <c r="BH507" s="147">
        <f>IF(N507="sníž. přenesená",J507,0)</f>
        <v>0</v>
      </c>
      <c r="BI507" s="147">
        <f>IF(N507="nulová",J507,0)</f>
        <v>0</v>
      </c>
      <c r="BJ507" s="17" t="s">
        <v>86</v>
      </c>
      <c r="BK507" s="147">
        <f>ROUND(I507*H507,2)</f>
        <v>0</v>
      </c>
      <c r="BL507" s="17" t="s">
        <v>301</v>
      </c>
      <c r="BM507" s="146" t="s">
        <v>580</v>
      </c>
    </row>
    <row r="508" spans="2:65" s="12" customFormat="1" ht="10.199999999999999">
      <c r="B508" s="148"/>
      <c r="D508" s="149" t="s">
        <v>174</v>
      </c>
      <c r="E508" s="150" t="s">
        <v>1</v>
      </c>
      <c r="F508" s="151" t="s">
        <v>581</v>
      </c>
      <c r="H508" s="152">
        <v>93.186000000000007</v>
      </c>
      <c r="I508" s="153"/>
      <c r="L508" s="148"/>
      <c r="M508" s="154"/>
      <c r="T508" s="155"/>
      <c r="AT508" s="150" t="s">
        <v>174</v>
      </c>
      <c r="AU508" s="150" t="s">
        <v>88</v>
      </c>
      <c r="AV508" s="12" t="s">
        <v>88</v>
      </c>
      <c r="AW508" s="12" t="s">
        <v>34</v>
      </c>
      <c r="AX508" s="12" t="s">
        <v>78</v>
      </c>
      <c r="AY508" s="150" t="s">
        <v>165</v>
      </c>
    </row>
    <row r="509" spans="2:65" s="15" customFormat="1" ht="10.199999999999999">
      <c r="B509" s="169"/>
      <c r="D509" s="149" t="s">
        <v>174</v>
      </c>
      <c r="E509" s="170" t="s">
        <v>1</v>
      </c>
      <c r="F509" s="171" t="s">
        <v>184</v>
      </c>
      <c r="H509" s="172">
        <v>93.186000000000007</v>
      </c>
      <c r="I509" s="173"/>
      <c r="L509" s="169"/>
      <c r="M509" s="174"/>
      <c r="T509" s="175"/>
      <c r="AT509" s="170" t="s">
        <v>174</v>
      </c>
      <c r="AU509" s="170" t="s">
        <v>88</v>
      </c>
      <c r="AV509" s="15" t="s">
        <v>166</v>
      </c>
      <c r="AW509" s="15" t="s">
        <v>34</v>
      </c>
      <c r="AX509" s="15" t="s">
        <v>78</v>
      </c>
      <c r="AY509" s="170" t="s">
        <v>165</v>
      </c>
    </row>
    <row r="510" spans="2:65" s="13" customFormat="1" ht="10.199999999999999">
      <c r="B510" s="156"/>
      <c r="D510" s="149" t="s">
        <v>174</v>
      </c>
      <c r="E510" s="157" t="s">
        <v>1</v>
      </c>
      <c r="F510" s="158" t="s">
        <v>176</v>
      </c>
      <c r="H510" s="159">
        <v>93.186000000000007</v>
      </c>
      <c r="I510" s="160"/>
      <c r="L510" s="156"/>
      <c r="M510" s="161"/>
      <c r="T510" s="162"/>
      <c r="AT510" s="157" t="s">
        <v>174</v>
      </c>
      <c r="AU510" s="157" t="s">
        <v>88</v>
      </c>
      <c r="AV510" s="13" t="s">
        <v>172</v>
      </c>
      <c r="AW510" s="13" t="s">
        <v>34</v>
      </c>
      <c r="AX510" s="13" t="s">
        <v>86</v>
      </c>
      <c r="AY510" s="157" t="s">
        <v>165</v>
      </c>
    </row>
    <row r="511" spans="2:65" s="1" customFormat="1" ht="10.199999999999999">
      <c r="B511" s="32"/>
      <c r="D511" s="149" t="s">
        <v>218</v>
      </c>
      <c r="F511" s="187" t="s">
        <v>568</v>
      </c>
      <c r="L511" s="32"/>
      <c r="M511" s="188"/>
      <c r="T511" s="56"/>
      <c r="AU511" s="17" t="s">
        <v>88</v>
      </c>
    </row>
    <row r="512" spans="2:65" s="1" customFormat="1" ht="10.199999999999999">
      <c r="B512" s="32"/>
      <c r="D512" s="149" t="s">
        <v>218</v>
      </c>
      <c r="F512" s="189" t="s">
        <v>560</v>
      </c>
      <c r="H512" s="190">
        <v>14.98</v>
      </c>
      <c r="L512" s="32"/>
      <c r="M512" s="188"/>
      <c r="T512" s="56"/>
      <c r="AU512" s="17" t="s">
        <v>88</v>
      </c>
    </row>
    <row r="513" spans="2:65" s="1" customFormat="1" ht="10.199999999999999">
      <c r="B513" s="32"/>
      <c r="D513" s="149" t="s">
        <v>218</v>
      </c>
      <c r="F513" s="189" t="s">
        <v>561</v>
      </c>
      <c r="H513" s="190">
        <v>11.08</v>
      </c>
      <c r="L513" s="32"/>
      <c r="M513" s="188"/>
      <c r="T513" s="56"/>
      <c r="AU513" s="17" t="s">
        <v>88</v>
      </c>
    </row>
    <row r="514" spans="2:65" s="1" customFormat="1" ht="10.199999999999999">
      <c r="B514" s="32"/>
      <c r="D514" s="149" t="s">
        <v>218</v>
      </c>
      <c r="F514" s="189" t="s">
        <v>562</v>
      </c>
      <c r="H514" s="190">
        <v>32.662999999999997</v>
      </c>
      <c r="L514" s="32"/>
      <c r="M514" s="188"/>
      <c r="T514" s="56"/>
      <c r="AU514" s="17" t="s">
        <v>88</v>
      </c>
    </row>
    <row r="515" spans="2:65" s="1" customFormat="1" ht="10.199999999999999">
      <c r="B515" s="32"/>
      <c r="D515" s="149" t="s">
        <v>218</v>
      </c>
      <c r="F515" s="189" t="s">
        <v>563</v>
      </c>
      <c r="H515" s="190">
        <v>22.308</v>
      </c>
      <c r="L515" s="32"/>
      <c r="M515" s="188"/>
      <c r="T515" s="56"/>
      <c r="AU515" s="17" t="s">
        <v>88</v>
      </c>
    </row>
    <row r="516" spans="2:65" s="1" customFormat="1" ht="10.199999999999999">
      <c r="B516" s="32"/>
      <c r="D516" s="149" t="s">
        <v>218</v>
      </c>
      <c r="F516" s="189" t="s">
        <v>184</v>
      </c>
      <c r="H516" s="190">
        <v>81.031000000000006</v>
      </c>
      <c r="L516" s="32"/>
      <c r="M516" s="188"/>
      <c r="T516" s="56"/>
      <c r="AU516" s="17" t="s">
        <v>88</v>
      </c>
    </row>
    <row r="517" spans="2:65" s="1" customFormat="1" ht="33" customHeight="1">
      <c r="B517" s="32"/>
      <c r="C517" s="134" t="s">
        <v>582</v>
      </c>
      <c r="D517" s="134" t="s">
        <v>168</v>
      </c>
      <c r="E517" s="135" t="s">
        <v>583</v>
      </c>
      <c r="F517" s="136" t="s">
        <v>584</v>
      </c>
      <c r="G517" s="137" t="s">
        <v>193</v>
      </c>
      <c r="H517" s="138">
        <v>27.01</v>
      </c>
      <c r="I517" s="139"/>
      <c r="J517" s="140">
        <f>ROUND(I517*H517,2)</f>
        <v>0</v>
      </c>
      <c r="K517" s="141"/>
      <c r="L517" s="32"/>
      <c r="M517" s="142" t="s">
        <v>1</v>
      </c>
      <c r="N517" s="143" t="s">
        <v>43</v>
      </c>
      <c r="P517" s="144">
        <f>O517*H517</f>
        <v>0</v>
      </c>
      <c r="Q517" s="144">
        <v>0</v>
      </c>
      <c r="R517" s="144">
        <f>Q517*H517</f>
        <v>0</v>
      </c>
      <c r="S517" s="144">
        <v>0</v>
      </c>
      <c r="T517" s="145">
        <f>S517*H517</f>
        <v>0</v>
      </c>
      <c r="AR517" s="146" t="s">
        <v>301</v>
      </c>
      <c r="AT517" s="146" t="s">
        <v>168</v>
      </c>
      <c r="AU517" s="146" t="s">
        <v>88</v>
      </c>
      <c r="AY517" s="17" t="s">
        <v>165</v>
      </c>
      <c r="BE517" s="147">
        <f>IF(N517="základní",J517,0)</f>
        <v>0</v>
      </c>
      <c r="BF517" s="147">
        <f>IF(N517="snížená",J517,0)</f>
        <v>0</v>
      </c>
      <c r="BG517" s="147">
        <f>IF(N517="zákl. přenesená",J517,0)</f>
        <v>0</v>
      </c>
      <c r="BH517" s="147">
        <f>IF(N517="sníž. přenesená",J517,0)</f>
        <v>0</v>
      </c>
      <c r="BI517" s="147">
        <f>IF(N517="nulová",J517,0)</f>
        <v>0</v>
      </c>
      <c r="BJ517" s="17" t="s">
        <v>86</v>
      </c>
      <c r="BK517" s="147">
        <f>ROUND(I517*H517,2)</f>
        <v>0</v>
      </c>
      <c r="BL517" s="17" t="s">
        <v>301</v>
      </c>
      <c r="BM517" s="146" t="s">
        <v>585</v>
      </c>
    </row>
    <row r="518" spans="2:65" s="12" customFormat="1" ht="10.199999999999999">
      <c r="B518" s="148"/>
      <c r="D518" s="149" t="s">
        <v>174</v>
      </c>
      <c r="E518" s="150" t="s">
        <v>1</v>
      </c>
      <c r="F518" s="151" t="s">
        <v>586</v>
      </c>
      <c r="H518" s="152">
        <v>27.01</v>
      </c>
      <c r="I518" s="153"/>
      <c r="L518" s="148"/>
      <c r="M518" s="154"/>
      <c r="T518" s="155"/>
      <c r="AT518" s="150" t="s">
        <v>174</v>
      </c>
      <c r="AU518" s="150" t="s">
        <v>88</v>
      </c>
      <c r="AV518" s="12" t="s">
        <v>88</v>
      </c>
      <c r="AW518" s="12" t="s">
        <v>34</v>
      </c>
      <c r="AX518" s="12" t="s">
        <v>78</v>
      </c>
      <c r="AY518" s="150" t="s">
        <v>165</v>
      </c>
    </row>
    <row r="519" spans="2:65" s="15" customFormat="1" ht="10.199999999999999">
      <c r="B519" s="169"/>
      <c r="D519" s="149" t="s">
        <v>174</v>
      </c>
      <c r="E519" s="170" t="s">
        <v>1</v>
      </c>
      <c r="F519" s="171" t="s">
        <v>184</v>
      </c>
      <c r="H519" s="172">
        <v>27.01</v>
      </c>
      <c r="I519" s="173"/>
      <c r="L519" s="169"/>
      <c r="M519" s="174"/>
      <c r="T519" s="175"/>
      <c r="AT519" s="170" t="s">
        <v>174</v>
      </c>
      <c r="AU519" s="170" t="s">
        <v>88</v>
      </c>
      <c r="AV519" s="15" t="s">
        <v>166</v>
      </c>
      <c r="AW519" s="15" t="s">
        <v>34</v>
      </c>
      <c r="AX519" s="15" t="s">
        <v>78</v>
      </c>
      <c r="AY519" s="170" t="s">
        <v>165</v>
      </c>
    </row>
    <row r="520" spans="2:65" s="13" customFormat="1" ht="10.199999999999999">
      <c r="B520" s="156"/>
      <c r="D520" s="149" t="s">
        <v>174</v>
      </c>
      <c r="E520" s="157" t="s">
        <v>1</v>
      </c>
      <c r="F520" s="158" t="s">
        <v>176</v>
      </c>
      <c r="H520" s="159">
        <v>27.01</v>
      </c>
      <c r="I520" s="160"/>
      <c r="L520" s="156"/>
      <c r="M520" s="161"/>
      <c r="T520" s="162"/>
      <c r="AT520" s="157" t="s">
        <v>174</v>
      </c>
      <c r="AU520" s="157" t="s">
        <v>88</v>
      </c>
      <c r="AV520" s="13" t="s">
        <v>172</v>
      </c>
      <c r="AW520" s="13" t="s">
        <v>34</v>
      </c>
      <c r="AX520" s="13" t="s">
        <v>86</v>
      </c>
      <c r="AY520" s="157" t="s">
        <v>165</v>
      </c>
    </row>
    <row r="521" spans="2:65" s="1" customFormat="1" ht="10.199999999999999">
      <c r="B521" s="32"/>
      <c r="D521" s="149" t="s">
        <v>218</v>
      </c>
      <c r="F521" s="187" t="s">
        <v>568</v>
      </c>
      <c r="L521" s="32"/>
      <c r="M521" s="188"/>
      <c r="T521" s="56"/>
      <c r="AU521" s="17" t="s">
        <v>88</v>
      </c>
    </row>
    <row r="522" spans="2:65" s="1" customFormat="1" ht="10.199999999999999">
      <c r="B522" s="32"/>
      <c r="D522" s="149" t="s">
        <v>218</v>
      </c>
      <c r="F522" s="189" t="s">
        <v>560</v>
      </c>
      <c r="H522" s="190">
        <v>14.98</v>
      </c>
      <c r="L522" s="32"/>
      <c r="M522" s="188"/>
      <c r="T522" s="56"/>
      <c r="AU522" s="17" t="s">
        <v>88</v>
      </c>
    </row>
    <row r="523" spans="2:65" s="1" customFormat="1" ht="10.199999999999999">
      <c r="B523" s="32"/>
      <c r="D523" s="149" t="s">
        <v>218</v>
      </c>
      <c r="F523" s="189" t="s">
        <v>561</v>
      </c>
      <c r="H523" s="190">
        <v>11.08</v>
      </c>
      <c r="L523" s="32"/>
      <c r="M523" s="188"/>
      <c r="T523" s="56"/>
      <c r="AU523" s="17" t="s">
        <v>88</v>
      </c>
    </row>
    <row r="524" spans="2:65" s="1" customFormat="1" ht="10.199999999999999">
      <c r="B524" s="32"/>
      <c r="D524" s="149" t="s">
        <v>218</v>
      </c>
      <c r="F524" s="189" t="s">
        <v>562</v>
      </c>
      <c r="H524" s="190">
        <v>32.662999999999997</v>
      </c>
      <c r="L524" s="32"/>
      <c r="M524" s="188"/>
      <c r="T524" s="56"/>
      <c r="AU524" s="17" t="s">
        <v>88</v>
      </c>
    </row>
    <row r="525" spans="2:65" s="1" customFormat="1" ht="10.199999999999999">
      <c r="B525" s="32"/>
      <c r="D525" s="149" t="s">
        <v>218</v>
      </c>
      <c r="F525" s="189" t="s">
        <v>563</v>
      </c>
      <c r="H525" s="190">
        <v>22.308</v>
      </c>
      <c r="L525" s="32"/>
      <c r="M525" s="188"/>
      <c r="T525" s="56"/>
      <c r="AU525" s="17" t="s">
        <v>88</v>
      </c>
    </row>
    <row r="526" spans="2:65" s="1" customFormat="1" ht="10.199999999999999">
      <c r="B526" s="32"/>
      <c r="D526" s="149" t="s">
        <v>218</v>
      </c>
      <c r="F526" s="189" t="s">
        <v>184</v>
      </c>
      <c r="H526" s="190">
        <v>81.031000000000006</v>
      </c>
      <c r="L526" s="32"/>
      <c r="M526" s="188"/>
      <c r="T526" s="56"/>
      <c r="AU526" s="17" t="s">
        <v>88</v>
      </c>
    </row>
    <row r="527" spans="2:65" s="1" customFormat="1" ht="24.15" customHeight="1">
      <c r="B527" s="32"/>
      <c r="C527" s="134" t="s">
        <v>587</v>
      </c>
      <c r="D527" s="134" t="s">
        <v>168</v>
      </c>
      <c r="E527" s="135" t="s">
        <v>588</v>
      </c>
      <c r="F527" s="136" t="s">
        <v>589</v>
      </c>
      <c r="G527" s="137" t="s">
        <v>193</v>
      </c>
      <c r="H527" s="138">
        <v>2</v>
      </c>
      <c r="I527" s="139"/>
      <c r="J527" s="140">
        <f>ROUND(I527*H527,2)</f>
        <v>0</v>
      </c>
      <c r="K527" s="141"/>
      <c r="L527" s="32"/>
      <c r="M527" s="142" t="s">
        <v>1</v>
      </c>
      <c r="N527" s="143" t="s">
        <v>43</v>
      </c>
      <c r="P527" s="144">
        <f>O527*H527</f>
        <v>0</v>
      </c>
      <c r="Q527" s="144">
        <v>1.42E-3</v>
      </c>
      <c r="R527" s="144">
        <f>Q527*H527</f>
        <v>2.8400000000000001E-3</v>
      </c>
      <c r="S527" s="144">
        <v>0</v>
      </c>
      <c r="T527" s="145">
        <f>S527*H527</f>
        <v>0</v>
      </c>
      <c r="AR527" s="146" t="s">
        <v>301</v>
      </c>
      <c r="AT527" s="146" t="s">
        <v>168</v>
      </c>
      <c r="AU527" s="146" t="s">
        <v>88</v>
      </c>
      <c r="AY527" s="17" t="s">
        <v>165</v>
      </c>
      <c r="BE527" s="147">
        <f>IF(N527="základní",J527,0)</f>
        <v>0</v>
      </c>
      <c r="BF527" s="147">
        <f>IF(N527="snížená",J527,0)</f>
        <v>0</v>
      </c>
      <c r="BG527" s="147">
        <f>IF(N527="zákl. přenesená",J527,0)</f>
        <v>0</v>
      </c>
      <c r="BH527" s="147">
        <f>IF(N527="sníž. přenesená",J527,0)</f>
        <v>0</v>
      </c>
      <c r="BI527" s="147">
        <f>IF(N527="nulová",J527,0)</f>
        <v>0</v>
      </c>
      <c r="BJ527" s="17" t="s">
        <v>86</v>
      </c>
      <c r="BK527" s="147">
        <f>ROUND(I527*H527,2)</f>
        <v>0</v>
      </c>
      <c r="BL527" s="17" t="s">
        <v>301</v>
      </c>
      <c r="BM527" s="146" t="s">
        <v>590</v>
      </c>
    </row>
    <row r="528" spans="2:65" s="14" customFormat="1" ht="10.199999999999999">
      <c r="B528" s="163"/>
      <c r="D528" s="149" t="s">
        <v>174</v>
      </c>
      <c r="E528" s="164" t="s">
        <v>1</v>
      </c>
      <c r="F528" s="165" t="s">
        <v>448</v>
      </c>
      <c r="H528" s="164" t="s">
        <v>1</v>
      </c>
      <c r="I528" s="166"/>
      <c r="L528" s="163"/>
      <c r="M528" s="167"/>
      <c r="T528" s="168"/>
      <c r="AT528" s="164" t="s">
        <v>174</v>
      </c>
      <c r="AU528" s="164" t="s">
        <v>88</v>
      </c>
      <c r="AV528" s="14" t="s">
        <v>86</v>
      </c>
      <c r="AW528" s="14" t="s">
        <v>34</v>
      </c>
      <c r="AX528" s="14" t="s">
        <v>78</v>
      </c>
      <c r="AY528" s="164" t="s">
        <v>165</v>
      </c>
    </row>
    <row r="529" spans="2:65" s="12" customFormat="1" ht="10.199999999999999">
      <c r="B529" s="148"/>
      <c r="D529" s="149" t="s">
        <v>174</v>
      </c>
      <c r="E529" s="150" t="s">
        <v>1</v>
      </c>
      <c r="F529" s="151" t="s">
        <v>591</v>
      </c>
      <c r="H529" s="152">
        <v>1</v>
      </c>
      <c r="I529" s="153"/>
      <c r="L529" s="148"/>
      <c r="M529" s="154"/>
      <c r="T529" s="155"/>
      <c r="AT529" s="150" t="s">
        <v>174</v>
      </c>
      <c r="AU529" s="150" t="s">
        <v>88</v>
      </c>
      <c r="AV529" s="12" t="s">
        <v>88</v>
      </c>
      <c r="AW529" s="12" t="s">
        <v>34</v>
      </c>
      <c r="AX529" s="12" t="s">
        <v>78</v>
      </c>
      <c r="AY529" s="150" t="s">
        <v>165</v>
      </c>
    </row>
    <row r="530" spans="2:65" s="12" customFormat="1" ht="10.199999999999999">
      <c r="B530" s="148"/>
      <c r="D530" s="149" t="s">
        <v>174</v>
      </c>
      <c r="E530" s="150" t="s">
        <v>1</v>
      </c>
      <c r="F530" s="151" t="s">
        <v>592</v>
      </c>
      <c r="H530" s="152">
        <v>1</v>
      </c>
      <c r="I530" s="153"/>
      <c r="L530" s="148"/>
      <c r="M530" s="154"/>
      <c r="T530" s="155"/>
      <c r="AT530" s="150" t="s">
        <v>174</v>
      </c>
      <c r="AU530" s="150" t="s">
        <v>88</v>
      </c>
      <c r="AV530" s="12" t="s">
        <v>88</v>
      </c>
      <c r="AW530" s="12" t="s">
        <v>34</v>
      </c>
      <c r="AX530" s="12" t="s">
        <v>78</v>
      </c>
      <c r="AY530" s="150" t="s">
        <v>165</v>
      </c>
    </row>
    <row r="531" spans="2:65" s="13" customFormat="1" ht="10.199999999999999">
      <c r="B531" s="156"/>
      <c r="D531" s="149" t="s">
        <v>174</v>
      </c>
      <c r="E531" s="157" t="s">
        <v>1</v>
      </c>
      <c r="F531" s="158" t="s">
        <v>176</v>
      </c>
      <c r="H531" s="159">
        <v>2</v>
      </c>
      <c r="I531" s="160"/>
      <c r="L531" s="156"/>
      <c r="M531" s="161"/>
      <c r="T531" s="162"/>
      <c r="AT531" s="157" t="s">
        <v>174</v>
      </c>
      <c r="AU531" s="157" t="s">
        <v>88</v>
      </c>
      <c r="AV531" s="13" t="s">
        <v>172</v>
      </c>
      <c r="AW531" s="13" t="s">
        <v>34</v>
      </c>
      <c r="AX531" s="13" t="s">
        <v>86</v>
      </c>
      <c r="AY531" s="157" t="s">
        <v>165</v>
      </c>
    </row>
    <row r="532" spans="2:65" s="1" customFormat="1" ht="24.15" customHeight="1">
      <c r="B532" s="32"/>
      <c r="C532" s="176" t="s">
        <v>593</v>
      </c>
      <c r="D532" s="176" t="s">
        <v>185</v>
      </c>
      <c r="E532" s="177" t="s">
        <v>594</v>
      </c>
      <c r="F532" s="178" t="s">
        <v>595</v>
      </c>
      <c r="G532" s="179" t="s">
        <v>193</v>
      </c>
      <c r="H532" s="180">
        <v>2.2000000000000002</v>
      </c>
      <c r="I532" s="181"/>
      <c r="J532" s="182">
        <f>ROUND(I532*H532,2)</f>
        <v>0</v>
      </c>
      <c r="K532" s="183"/>
      <c r="L532" s="184"/>
      <c r="M532" s="185" t="s">
        <v>1</v>
      </c>
      <c r="N532" s="186" t="s">
        <v>43</v>
      </c>
      <c r="P532" s="144">
        <f>O532*H532</f>
        <v>0</v>
      </c>
      <c r="Q532" s="144">
        <v>7.4999999999999997E-3</v>
      </c>
      <c r="R532" s="144">
        <f>Q532*H532</f>
        <v>1.6500000000000001E-2</v>
      </c>
      <c r="S532" s="144">
        <v>0</v>
      </c>
      <c r="T532" s="145">
        <f>S532*H532</f>
        <v>0</v>
      </c>
      <c r="AR532" s="146" t="s">
        <v>308</v>
      </c>
      <c r="AT532" s="146" t="s">
        <v>185</v>
      </c>
      <c r="AU532" s="146" t="s">
        <v>88</v>
      </c>
      <c r="AY532" s="17" t="s">
        <v>165</v>
      </c>
      <c r="BE532" s="147">
        <f>IF(N532="základní",J532,0)</f>
        <v>0</v>
      </c>
      <c r="BF532" s="147">
        <f>IF(N532="snížená",J532,0)</f>
        <v>0</v>
      </c>
      <c r="BG532" s="147">
        <f>IF(N532="zákl. přenesená",J532,0)</f>
        <v>0</v>
      </c>
      <c r="BH532" s="147">
        <f>IF(N532="sníž. přenesená",J532,0)</f>
        <v>0</v>
      </c>
      <c r="BI532" s="147">
        <f>IF(N532="nulová",J532,0)</f>
        <v>0</v>
      </c>
      <c r="BJ532" s="17" t="s">
        <v>86</v>
      </c>
      <c r="BK532" s="147">
        <f>ROUND(I532*H532,2)</f>
        <v>0</v>
      </c>
      <c r="BL532" s="17" t="s">
        <v>301</v>
      </c>
      <c r="BM532" s="146" t="s">
        <v>596</v>
      </c>
    </row>
    <row r="533" spans="2:65" s="12" customFormat="1" ht="10.199999999999999">
      <c r="B533" s="148"/>
      <c r="D533" s="149" t="s">
        <v>174</v>
      </c>
      <c r="E533" s="150" t="s">
        <v>1</v>
      </c>
      <c r="F533" s="151" t="s">
        <v>597</v>
      </c>
      <c r="H533" s="152">
        <v>2.2000000000000002</v>
      </c>
      <c r="I533" s="153"/>
      <c r="L533" s="148"/>
      <c r="M533" s="154"/>
      <c r="T533" s="155"/>
      <c r="AT533" s="150" t="s">
        <v>174</v>
      </c>
      <c r="AU533" s="150" t="s">
        <v>88</v>
      </c>
      <c r="AV533" s="12" t="s">
        <v>88</v>
      </c>
      <c r="AW533" s="12" t="s">
        <v>34</v>
      </c>
      <c r="AX533" s="12" t="s">
        <v>86</v>
      </c>
      <c r="AY533" s="150" t="s">
        <v>165</v>
      </c>
    </row>
    <row r="534" spans="2:65" s="1" customFormat="1" ht="24.15" customHeight="1">
      <c r="B534" s="32"/>
      <c r="C534" s="134" t="s">
        <v>598</v>
      </c>
      <c r="D534" s="134" t="s">
        <v>168</v>
      </c>
      <c r="E534" s="135" t="s">
        <v>599</v>
      </c>
      <c r="F534" s="136" t="s">
        <v>600</v>
      </c>
      <c r="G534" s="137" t="s">
        <v>207</v>
      </c>
      <c r="H534" s="138">
        <v>31.2</v>
      </c>
      <c r="I534" s="139"/>
      <c r="J534" s="140">
        <f>ROUND(I534*H534,2)</f>
        <v>0</v>
      </c>
      <c r="K534" s="141"/>
      <c r="L534" s="32"/>
      <c r="M534" s="142" t="s">
        <v>1</v>
      </c>
      <c r="N534" s="143" t="s">
        <v>43</v>
      </c>
      <c r="P534" s="144">
        <f>O534*H534</f>
        <v>0</v>
      </c>
      <c r="Q534" s="144">
        <v>2.0000000000000001E-4</v>
      </c>
      <c r="R534" s="144">
        <f>Q534*H534</f>
        <v>6.2399999999999999E-3</v>
      </c>
      <c r="S534" s="144">
        <v>0</v>
      </c>
      <c r="T534" s="145">
        <f>S534*H534</f>
        <v>0</v>
      </c>
      <c r="AR534" s="146" t="s">
        <v>301</v>
      </c>
      <c r="AT534" s="146" t="s">
        <v>168</v>
      </c>
      <c r="AU534" s="146" t="s">
        <v>88</v>
      </c>
      <c r="AY534" s="17" t="s">
        <v>165</v>
      </c>
      <c r="BE534" s="147">
        <f>IF(N534="základní",J534,0)</f>
        <v>0</v>
      </c>
      <c r="BF534" s="147">
        <f>IF(N534="snížená",J534,0)</f>
        <v>0</v>
      </c>
      <c r="BG534" s="147">
        <f>IF(N534="zákl. přenesená",J534,0)</f>
        <v>0</v>
      </c>
      <c r="BH534" s="147">
        <f>IF(N534="sníž. přenesená",J534,0)</f>
        <v>0</v>
      </c>
      <c r="BI534" s="147">
        <f>IF(N534="nulová",J534,0)</f>
        <v>0</v>
      </c>
      <c r="BJ534" s="17" t="s">
        <v>86</v>
      </c>
      <c r="BK534" s="147">
        <f>ROUND(I534*H534,2)</f>
        <v>0</v>
      </c>
      <c r="BL534" s="17" t="s">
        <v>301</v>
      </c>
      <c r="BM534" s="146" t="s">
        <v>601</v>
      </c>
    </row>
    <row r="535" spans="2:65" s="12" customFormat="1" ht="10.199999999999999">
      <c r="B535" s="148"/>
      <c r="D535" s="149" t="s">
        <v>174</v>
      </c>
      <c r="E535" s="150" t="s">
        <v>1</v>
      </c>
      <c r="F535" s="151" t="s">
        <v>602</v>
      </c>
      <c r="H535" s="152">
        <v>31.2</v>
      </c>
      <c r="I535" s="153"/>
      <c r="L535" s="148"/>
      <c r="M535" s="154"/>
      <c r="T535" s="155"/>
      <c r="AT535" s="150" t="s">
        <v>174</v>
      </c>
      <c r="AU535" s="150" t="s">
        <v>88</v>
      </c>
      <c r="AV535" s="12" t="s">
        <v>88</v>
      </c>
      <c r="AW535" s="12" t="s">
        <v>34</v>
      </c>
      <c r="AX535" s="12" t="s">
        <v>78</v>
      </c>
      <c r="AY535" s="150" t="s">
        <v>165</v>
      </c>
    </row>
    <row r="536" spans="2:65" s="15" customFormat="1" ht="10.199999999999999">
      <c r="B536" s="169"/>
      <c r="D536" s="149" t="s">
        <v>174</v>
      </c>
      <c r="E536" s="170" t="s">
        <v>1</v>
      </c>
      <c r="F536" s="171" t="s">
        <v>184</v>
      </c>
      <c r="H536" s="172">
        <v>31.2</v>
      </c>
      <c r="I536" s="173"/>
      <c r="L536" s="169"/>
      <c r="M536" s="174"/>
      <c r="T536" s="175"/>
      <c r="AT536" s="170" t="s">
        <v>174</v>
      </c>
      <c r="AU536" s="170" t="s">
        <v>88</v>
      </c>
      <c r="AV536" s="15" t="s">
        <v>166</v>
      </c>
      <c r="AW536" s="15" t="s">
        <v>34</v>
      </c>
      <c r="AX536" s="15" t="s">
        <v>78</v>
      </c>
      <c r="AY536" s="170" t="s">
        <v>165</v>
      </c>
    </row>
    <row r="537" spans="2:65" s="13" customFormat="1" ht="10.199999999999999">
      <c r="B537" s="156"/>
      <c r="D537" s="149" t="s">
        <v>174</v>
      </c>
      <c r="E537" s="157" t="s">
        <v>1</v>
      </c>
      <c r="F537" s="158" t="s">
        <v>176</v>
      </c>
      <c r="H537" s="159">
        <v>31.2</v>
      </c>
      <c r="I537" s="160"/>
      <c r="L537" s="156"/>
      <c r="M537" s="161"/>
      <c r="T537" s="162"/>
      <c r="AT537" s="157" t="s">
        <v>174</v>
      </c>
      <c r="AU537" s="157" t="s">
        <v>88</v>
      </c>
      <c r="AV537" s="13" t="s">
        <v>172</v>
      </c>
      <c r="AW537" s="13" t="s">
        <v>34</v>
      </c>
      <c r="AX537" s="13" t="s">
        <v>86</v>
      </c>
      <c r="AY537" s="157" t="s">
        <v>165</v>
      </c>
    </row>
    <row r="538" spans="2:65" s="1" customFormat="1" ht="16.5" customHeight="1">
      <c r="B538" s="32"/>
      <c r="C538" s="176" t="s">
        <v>603</v>
      </c>
      <c r="D538" s="176" t="s">
        <v>185</v>
      </c>
      <c r="E538" s="177" t="s">
        <v>604</v>
      </c>
      <c r="F538" s="178" t="s">
        <v>605</v>
      </c>
      <c r="G538" s="179" t="s">
        <v>207</v>
      </c>
      <c r="H538" s="180">
        <v>35.880000000000003</v>
      </c>
      <c r="I538" s="181"/>
      <c r="J538" s="182">
        <f>ROUND(I538*H538,2)</f>
        <v>0</v>
      </c>
      <c r="K538" s="183"/>
      <c r="L538" s="184"/>
      <c r="M538" s="185" t="s">
        <v>1</v>
      </c>
      <c r="N538" s="186" t="s">
        <v>43</v>
      </c>
      <c r="P538" s="144">
        <f>O538*H538</f>
        <v>0</v>
      </c>
      <c r="Q538" s="144">
        <v>2.9999999999999997E-4</v>
      </c>
      <c r="R538" s="144">
        <f>Q538*H538</f>
        <v>1.0763999999999999E-2</v>
      </c>
      <c r="S538" s="144">
        <v>0</v>
      </c>
      <c r="T538" s="145">
        <f>S538*H538</f>
        <v>0</v>
      </c>
      <c r="AR538" s="146" t="s">
        <v>308</v>
      </c>
      <c r="AT538" s="146" t="s">
        <v>185</v>
      </c>
      <c r="AU538" s="146" t="s">
        <v>88</v>
      </c>
      <c r="AY538" s="17" t="s">
        <v>165</v>
      </c>
      <c r="BE538" s="147">
        <f>IF(N538="základní",J538,0)</f>
        <v>0</v>
      </c>
      <c r="BF538" s="147">
        <f>IF(N538="snížená",J538,0)</f>
        <v>0</v>
      </c>
      <c r="BG538" s="147">
        <f>IF(N538="zákl. přenesená",J538,0)</f>
        <v>0</v>
      </c>
      <c r="BH538" s="147">
        <f>IF(N538="sníž. přenesená",J538,0)</f>
        <v>0</v>
      </c>
      <c r="BI538" s="147">
        <f>IF(N538="nulová",J538,0)</f>
        <v>0</v>
      </c>
      <c r="BJ538" s="17" t="s">
        <v>86</v>
      </c>
      <c r="BK538" s="147">
        <f>ROUND(I538*H538,2)</f>
        <v>0</v>
      </c>
      <c r="BL538" s="17" t="s">
        <v>301</v>
      </c>
      <c r="BM538" s="146" t="s">
        <v>606</v>
      </c>
    </row>
    <row r="539" spans="2:65" s="12" customFormat="1" ht="10.199999999999999">
      <c r="B539" s="148"/>
      <c r="D539" s="149" t="s">
        <v>174</v>
      </c>
      <c r="E539" s="150" t="s">
        <v>1</v>
      </c>
      <c r="F539" s="151" t="s">
        <v>607</v>
      </c>
      <c r="H539" s="152">
        <v>35.880000000000003</v>
      </c>
      <c r="I539" s="153"/>
      <c r="L539" s="148"/>
      <c r="M539" s="154"/>
      <c r="T539" s="155"/>
      <c r="AT539" s="150" t="s">
        <v>174</v>
      </c>
      <c r="AU539" s="150" t="s">
        <v>88</v>
      </c>
      <c r="AV539" s="12" t="s">
        <v>88</v>
      </c>
      <c r="AW539" s="12" t="s">
        <v>34</v>
      </c>
      <c r="AX539" s="12" t="s">
        <v>78</v>
      </c>
      <c r="AY539" s="150" t="s">
        <v>165</v>
      </c>
    </row>
    <row r="540" spans="2:65" s="15" customFormat="1" ht="10.199999999999999">
      <c r="B540" s="169"/>
      <c r="D540" s="149" t="s">
        <v>174</v>
      </c>
      <c r="E540" s="170" t="s">
        <v>1</v>
      </c>
      <c r="F540" s="171" t="s">
        <v>184</v>
      </c>
      <c r="H540" s="172">
        <v>35.880000000000003</v>
      </c>
      <c r="I540" s="173"/>
      <c r="L540" s="169"/>
      <c r="M540" s="174"/>
      <c r="T540" s="175"/>
      <c r="AT540" s="170" t="s">
        <v>174</v>
      </c>
      <c r="AU540" s="170" t="s">
        <v>88</v>
      </c>
      <c r="AV540" s="15" t="s">
        <v>166</v>
      </c>
      <c r="AW540" s="15" t="s">
        <v>34</v>
      </c>
      <c r="AX540" s="15" t="s">
        <v>78</v>
      </c>
      <c r="AY540" s="170" t="s">
        <v>165</v>
      </c>
    </row>
    <row r="541" spans="2:65" s="13" customFormat="1" ht="10.199999999999999">
      <c r="B541" s="156"/>
      <c r="D541" s="149" t="s">
        <v>174</v>
      </c>
      <c r="E541" s="157" t="s">
        <v>1</v>
      </c>
      <c r="F541" s="158" t="s">
        <v>176</v>
      </c>
      <c r="H541" s="159">
        <v>35.880000000000003</v>
      </c>
      <c r="I541" s="160"/>
      <c r="L541" s="156"/>
      <c r="M541" s="161"/>
      <c r="T541" s="162"/>
      <c r="AT541" s="157" t="s">
        <v>174</v>
      </c>
      <c r="AU541" s="157" t="s">
        <v>88</v>
      </c>
      <c r="AV541" s="13" t="s">
        <v>172</v>
      </c>
      <c r="AW541" s="13" t="s">
        <v>34</v>
      </c>
      <c r="AX541" s="13" t="s">
        <v>86</v>
      </c>
      <c r="AY541" s="157" t="s">
        <v>165</v>
      </c>
    </row>
    <row r="542" spans="2:65" s="1" customFormat="1" ht="24.15" customHeight="1">
      <c r="B542" s="32"/>
      <c r="C542" s="134" t="s">
        <v>608</v>
      </c>
      <c r="D542" s="134" t="s">
        <v>168</v>
      </c>
      <c r="E542" s="135" t="s">
        <v>609</v>
      </c>
      <c r="F542" s="136" t="s">
        <v>610</v>
      </c>
      <c r="G542" s="137" t="s">
        <v>193</v>
      </c>
      <c r="H542" s="138">
        <v>81.031000000000006</v>
      </c>
      <c r="I542" s="139"/>
      <c r="J542" s="140">
        <f>ROUND(I542*H542,2)</f>
        <v>0</v>
      </c>
      <c r="K542" s="141"/>
      <c r="L542" s="32"/>
      <c r="M542" s="142" t="s">
        <v>1</v>
      </c>
      <c r="N542" s="143" t="s">
        <v>43</v>
      </c>
      <c r="P542" s="144">
        <f>O542*H542</f>
        <v>0</v>
      </c>
      <c r="Q542" s="144">
        <v>5.0000000000000002E-5</v>
      </c>
      <c r="R542" s="144">
        <f>Q542*H542</f>
        <v>4.0515500000000001E-3</v>
      </c>
      <c r="S542" s="144">
        <v>0</v>
      </c>
      <c r="T542" s="145">
        <f>S542*H542</f>
        <v>0</v>
      </c>
      <c r="AR542" s="146" t="s">
        <v>301</v>
      </c>
      <c r="AT542" s="146" t="s">
        <v>168</v>
      </c>
      <c r="AU542" s="146" t="s">
        <v>88</v>
      </c>
      <c r="AY542" s="17" t="s">
        <v>165</v>
      </c>
      <c r="BE542" s="147">
        <f>IF(N542="základní",J542,0)</f>
        <v>0</v>
      </c>
      <c r="BF542" s="147">
        <f>IF(N542="snížená",J542,0)</f>
        <v>0</v>
      </c>
      <c r="BG542" s="147">
        <f>IF(N542="zákl. přenesená",J542,0)</f>
        <v>0</v>
      </c>
      <c r="BH542" s="147">
        <f>IF(N542="sníž. přenesená",J542,0)</f>
        <v>0</v>
      </c>
      <c r="BI542" s="147">
        <f>IF(N542="nulová",J542,0)</f>
        <v>0</v>
      </c>
      <c r="BJ542" s="17" t="s">
        <v>86</v>
      </c>
      <c r="BK542" s="147">
        <f>ROUND(I542*H542,2)</f>
        <v>0</v>
      </c>
      <c r="BL542" s="17" t="s">
        <v>301</v>
      </c>
      <c r="BM542" s="146" t="s">
        <v>611</v>
      </c>
    </row>
    <row r="543" spans="2:65" s="12" customFormat="1" ht="10.199999999999999">
      <c r="B543" s="148"/>
      <c r="D543" s="149" t="s">
        <v>174</v>
      </c>
      <c r="E543" s="150" t="s">
        <v>1</v>
      </c>
      <c r="F543" s="151" t="s">
        <v>126</v>
      </c>
      <c r="H543" s="152">
        <v>81.031000000000006</v>
      </c>
      <c r="I543" s="153"/>
      <c r="L543" s="148"/>
      <c r="M543" s="154"/>
      <c r="T543" s="155"/>
      <c r="AT543" s="150" t="s">
        <v>174</v>
      </c>
      <c r="AU543" s="150" t="s">
        <v>88</v>
      </c>
      <c r="AV543" s="12" t="s">
        <v>88</v>
      </c>
      <c r="AW543" s="12" t="s">
        <v>34</v>
      </c>
      <c r="AX543" s="12" t="s">
        <v>78</v>
      </c>
      <c r="AY543" s="150" t="s">
        <v>165</v>
      </c>
    </row>
    <row r="544" spans="2:65" s="15" customFormat="1" ht="10.199999999999999">
      <c r="B544" s="169"/>
      <c r="D544" s="149" t="s">
        <v>174</v>
      </c>
      <c r="E544" s="170" t="s">
        <v>1</v>
      </c>
      <c r="F544" s="171" t="s">
        <v>184</v>
      </c>
      <c r="H544" s="172">
        <v>81.031000000000006</v>
      </c>
      <c r="I544" s="173"/>
      <c r="L544" s="169"/>
      <c r="M544" s="174"/>
      <c r="T544" s="175"/>
      <c r="AT544" s="170" t="s">
        <v>174</v>
      </c>
      <c r="AU544" s="170" t="s">
        <v>88</v>
      </c>
      <c r="AV544" s="15" t="s">
        <v>166</v>
      </c>
      <c r="AW544" s="15" t="s">
        <v>34</v>
      </c>
      <c r="AX544" s="15" t="s">
        <v>78</v>
      </c>
      <c r="AY544" s="170" t="s">
        <v>165</v>
      </c>
    </row>
    <row r="545" spans="2:65" s="13" customFormat="1" ht="10.199999999999999">
      <c r="B545" s="156"/>
      <c r="D545" s="149" t="s">
        <v>174</v>
      </c>
      <c r="E545" s="157" t="s">
        <v>1</v>
      </c>
      <c r="F545" s="158" t="s">
        <v>176</v>
      </c>
      <c r="H545" s="159">
        <v>81.031000000000006</v>
      </c>
      <c r="I545" s="160"/>
      <c r="L545" s="156"/>
      <c r="M545" s="161"/>
      <c r="T545" s="162"/>
      <c r="AT545" s="157" t="s">
        <v>174</v>
      </c>
      <c r="AU545" s="157" t="s">
        <v>88</v>
      </c>
      <c r="AV545" s="13" t="s">
        <v>172</v>
      </c>
      <c r="AW545" s="13" t="s">
        <v>34</v>
      </c>
      <c r="AX545" s="13" t="s">
        <v>86</v>
      </c>
      <c r="AY545" s="157" t="s">
        <v>165</v>
      </c>
    </row>
    <row r="546" spans="2:65" s="1" customFormat="1" ht="10.199999999999999">
      <c r="B546" s="32"/>
      <c r="D546" s="149" t="s">
        <v>218</v>
      </c>
      <c r="F546" s="187" t="s">
        <v>568</v>
      </c>
      <c r="L546" s="32"/>
      <c r="M546" s="188"/>
      <c r="T546" s="56"/>
      <c r="AU546" s="17" t="s">
        <v>88</v>
      </c>
    </row>
    <row r="547" spans="2:65" s="1" customFormat="1" ht="10.199999999999999">
      <c r="B547" s="32"/>
      <c r="D547" s="149" t="s">
        <v>218</v>
      </c>
      <c r="F547" s="189" t="s">
        <v>560</v>
      </c>
      <c r="H547" s="190">
        <v>14.98</v>
      </c>
      <c r="L547" s="32"/>
      <c r="M547" s="188"/>
      <c r="T547" s="56"/>
      <c r="AU547" s="17" t="s">
        <v>88</v>
      </c>
    </row>
    <row r="548" spans="2:65" s="1" customFormat="1" ht="10.199999999999999">
      <c r="B548" s="32"/>
      <c r="D548" s="149" t="s">
        <v>218</v>
      </c>
      <c r="F548" s="189" t="s">
        <v>561</v>
      </c>
      <c r="H548" s="190">
        <v>11.08</v>
      </c>
      <c r="L548" s="32"/>
      <c r="M548" s="188"/>
      <c r="T548" s="56"/>
      <c r="AU548" s="17" t="s">
        <v>88</v>
      </c>
    </row>
    <row r="549" spans="2:65" s="1" customFormat="1" ht="10.199999999999999">
      <c r="B549" s="32"/>
      <c r="D549" s="149" t="s">
        <v>218</v>
      </c>
      <c r="F549" s="189" t="s">
        <v>562</v>
      </c>
      <c r="H549" s="190">
        <v>32.662999999999997</v>
      </c>
      <c r="L549" s="32"/>
      <c r="M549" s="188"/>
      <c r="T549" s="56"/>
      <c r="AU549" s="17" t="s">
        <v>88</v>
      </c>
    </row>
    <row r="550" spans="2:65" s="1" customFormat="1" ht="10.199999999999999">
      <c r="B550" s="32"/>
      <c r="D550" s="149" t="s">
        <v>218</v>
      </c>
      <c r="F550" s="189" t="s">
        <v>563</v>
      </c>
      <c r="H550" s="190">
        <v>22.308</v>
      </c>
      <c r="L550" s="32"/>
      <c r="M550" s="188"/>
      <c r="T550" s="56"/>
      <c r="AU550" s="17" t="s">
        <v>88</v>
      </c>
    </row>
    <row r="551" spans="2:65" s="1" customFormat="1" ht="10.199999999999999">
      <c r="B551" s="32"/>
      <c r="D551" s="149" t="s">
        <v>218</v>
      </c>
      <c r="F551" s="189" t="s">
        <v>184</v>
      </c>
      <c r="H551" s="190">
        <v>81.031000000000006</v>
      </c>
      <c r="L551" s="32"/>
      <c r="M551" s="188"/>
      <c r="T551" s="56"/>
      <c r="AU551" s="17" t="s">
        <v>88</v>
      </c>
    </row>
    <row r="552" spans="2:65" s="1" customFormat="1" ht="24.15" customHeight="1">
      <c r="B552" s="32"/>
      <c r="C552" s="134" t="s">
        <v>612</v>
      </c>
      <c r="D552" s="134" t="s">
        <v>168</v>
      </c>
      <c r="E552" s="135" t="s">
        <v>613</v>
      </c>
      <c r="F552" s="136" t="s">
        <v>614</v>
      </c>
      <c r="G552" s="137" t="s">
        <v>179</v>
      </c>
      <c r="H552" s="138">
        <v>2.7909999999999999</v>
      </c>
      <c r="I552" s="139"/>
      <c r="J552" s="140">
        <f>ROUND(I552*H552,2)</f>
        <v>0</v>
      </c>
      <c r="K552" s="141"/>
      <c r="L552" s="32"/>
      <c r="M552" s="142" t="s">
        <v>1</v>
      </c>
      <c r="N552" s="143" t="s">
        <v>43</v>
      </c>
      <c r="P552" s="144">
        <f>O552*H552</f>
        <v>0</v>
      </c>
      <c r="Q552" s="144">
        <v>0</v>
      </c>
      <c r="R552" s="144">
        <f>Q552*H552</f>
        <v>0</v>
      </c>
      <c r="S552" s="144">
        <v>0</v>
      </c>
      <c r="T552" s="145">
        <f>S552*H552</f>
        <v>0</v>
      </c>
      <c r="AR552" s="146" t="s">
        <v>301</v>
      </c>
      <c r="AT552" s="146" t="s">
        <v>168</v>
      </c>
      <c r="AU552" s="146" t="s">
        <v>88</v>
      </c>
      <c r="AY552" s="17" t="s">
        <v>165</v>
      </c>
      <c r="BE552" s="147">
        <f>IF(N552="základní",J552,0)</f>
        <v>0</v>
      </c>
      <c r="BF552" s="147">
        <f>IF(N552="snížená",J552,0)</f>
        <v>0</v>
      </c>
      <c r="BG552" s="147">
        <f>IF(N552="zákl. přenesená",J552,0)</f>
        <v>0</v>
      </c>
      <c r="BH552" s="147">
        <f>IF(N552="sníž. přenesená",J552,0)</f>
        <v>0</v>
      </c>
      <c r="BI552" s="147">
        <f>IF(N552="nulová",J552,0)</f>
        <v>0</v>
      </c>
      <c r="BJ552" s="17" t="s">
        <v>86</v>
      </c>
      <c r="BK552" s="147">
        <f>ROUND(I552*H552,2)</f>
        <v>0</v>
      </c>
      <c r="BL552" s="17" t="s">
        <v>301</v>
      </c>
      <c r="BM552" s="146" t="s">
        <v>615</v>
      </c>
    </row>
    <row r="553" spans="2:65" s="11" customFormat="1" ht="22.8" customHeight="1">
      <c r="B553" s="122"/>
      <c r="D553" s="123" t="s">
        <v>77</v>
      </c>
      <c r="E553" s="132" t="s">
        <v>616</v>
      </c>
      <c r="F553" s="132" t="s">
        <v>617</v>
      </c>
      <c r="I553" s="125"/>
      <c r="J553" s="133">
        <f>BK553</f>
        <v>0</v>
      </c>
      <c r="L553" s="122"/>
      <c r="M553" s="127"/>
      <c r="P553" s="128">
        <f>SUM(P554:P588)</f>
        <v>0</v>
      </c>
      <c r="R553" s="128">
        <f>SUM(R554:R588)</f>
        <v>0.1703191</v>
      </c>
      <c r="T553" s="129">
        <f>SUM(T554:T588)</f>
        <v>0</v>
      </c>
      <c r="AR553" s="123" t="s">
        <v>88</v>
      </c>
      <c r="AT553" s="130" t="s">
        <v>77</v>
      </c>
      <c r="AU553" s="130" t="s">
        <v>86</v>
      </c>
      <c r="AY553" s="123" t="s">
        <v>165</v>
      </c>
      <c r="BK553" s="131">
        <f>SUM(BK554:BK588)</f>
        <v>0</v>
      </c>
    </row>
    <row r="554" spans="2:65" s="1" customFormat="1" ht="24.15" customHeight="1">
      <c r="B554" s="32"/>
      <c r="C554" s="134" t="s">
        <v>618</v>
      </c>
      <c r="D554" s="134" t="s">
        <v>168</v>
      </c>
      <c r="E554" s="135" t="s">
        <v>619</v>
      </c>
      <c r="F554" s="136" t="s">
        <v>620</v>
      </c>
      <c r="G554" s="137" t="s">
        <v>193</v>
      </c>
      <c r="H554" s="138">
        <v>347.59</v>
      </c>
      <c r="I554" s="139"/>
      <c r="J554" s="140">
        <f>ROUND(I554*H554,2)</f>
        <v>0</v>
      </c>
      <c r="K554" s="141"/>
      <c r="L554" s="32"/>
      <c r="M554" s="142" t="s">
        <v>1</v>
      </c>
      <c r="N554" s="143" t="s">
        <v>43</v>
      </c>
      <c r="P554" s="144">
        <f>O554*H554</f>
        <v>0</v>
      </c>
      <c r="Q554" s="144">
        <v>2.0000000000000001E-4</v>
      </c>
      <c r="R554" s="144">
        <f>Q554*H554</f>
        <v>6.9517999999999996E-2</v>
      </c>
      <c r="S554" s="144">
        <v>0</v>
      </c>
      <c r="T554" s="145">
        <f>S554*H554</f>
        <v>0</v>
      </c>
      <c r="AR554" s="146" t="s">
        <v>301</v>
      </c>
      <c r="AT554" s="146" t="s">
        <v>168</v>
      </c>
      <c r="AU554" s="146" t="s">
        <v>88</v>
      </c>
      <c r="AY554" s="17" t="s">
        <v>165</v>
      </c>
      <c r="BE554" s="147">
        <f>IF(N554="základní",J554,0)</f>
        <v>0</v>
      </c>
      <c r="BF554" s="147">
        <f>IF(N554="snížená",J554,0)</f>
        <v>0</v>
      </c>
      <c r="BG554" s="147">
        <f>IF(N554="zákl. přenesená",J554,0)</f>
        <v>0</v>
      </c>
      <c r="BH554" s="147">
        <f>IF(N554="sníž. přenesená",J554,0)</f>
        <v>0</v>
      </c>
      <c r="BI554" s="147">
        <f>IF(N554="nulová",J554,0)</f>
        <v>0</v>
      </c>
      <c r="BJ554" s="17" t="s">
        <v>86</v>
      </c>
      <c r="BK554" s="147">
        <f>ROUND(I554*H554,2)</f>
        <v>0</v>
      </c>
      <c r="BL554" s="17" t="s">
        <v>301</v>
      </c>
      <c r="BM554" s="146" t="s">
        <v>621</v>
      </c>
    </row>
    <row r="555" spans="2:65" s="12" customFormat="1" ht="10.199999999999999">
      <c r="B555" s="148"/>
      <c r="D555" s="149" t="s">
        <v>174</v>
      </c>
      <c r="E555" s="150" t="s">
        <v>1</v>
      </c>
      <c r="F555" s="151" t="s">
        <v>622</v>
      </c>
      <c r="H555" s="152">
        <v>347.59</v>
      </c>
      <c r="I555" s="153"/>
      <c r="L555" s="148"/>
      <c r="M555" s="154"/>
      <c r="T555" s="155"/>
      <c r="AT555" s="150" t="s">
        <v>174</v>
      </c>
      <c r="AU555" s="150" t="s">
        <v>88</v>
      </c>
      <c r="AV555" s="12" t="s">
        <v>88</v>
      </c>
      <c r="AW555" s="12" t="s">
        <v>34</v>
      </c>
      <c r="AX555" s="12" t="s">
        <v>78</v>
      </c>
      <c r="AY555" s="150" t="s">
        <v>165</v>
      </c>
    </row>
    <row r="556" spans="2:65" s="15" customFormat="1" ht="10.199999999999999">
      <c r="B556" s="169"/>
      <c r="D556" s="149" t="s">
        <v>174</v>
      </c>
      <c r="E556" s="170" t="s">
        <v>128</v>
      </c>
      <c r="F556" s="171" t="s">
        <v>184</v>
      </c>
      <c r="H556" s="172">
        <v>347.59</v>
      </c>
      <c r="I556" s="173"/>
      <c r="L556" s="169"/>
      <c r="M556" s="174"/>
      <c r="T556" s="175"/>
      <c r="AT556" s="170" t="s">
        <v>174</v>
      </c>
      <c r="AU556" s="170" t="s">
        <v>88</v>
      </c>
      <c r="AV556" s="15" t="s">
        <v>166</v>
      </c>
      <c r="AW556" s="15" t="s">
        <v>34</v>
      </c>
      <c r="AX556" s="15" t="s">
        <v>78</v>
      </c>
      <c r="AY556" s="170" t="s">
        <v>165</v>
      </c>
    </row>
    <row r="557" spans="2:65" s="13" customFormat="1" ht="10.199999999999999">
      <c r="B557" s="156"/>
      <c r="D557" s="149" t="s">
        <v>174</v>
      </c>
      <c r="E557" s="157" t="s">
        <v>1</v>
      </c>
      <c r="F557" s="158" t="s">
        <v>176</v>
      </c>
      <c r="H557" s="159">
        <v>347.59</v>
      </c>
      <c r="I557" s="160"/>
      <c r="L557" s="156"/>
      <c r="M557" s="161"/>
      <c r="T557" s="162"/>
      <c r="AT557" s="157" t="s">
        <v>174</v>
      </c>
      <c r="AU557" s="157" t="s">
        <v>88</v>
      </c>
      <c r="AV557" s="13" t="s">
        <v>172</v>
      </c>
      <c r="AW557" s="13" t="s">
        <v>34</v>
      </c>
      <c r="AX557" s="13" t="s">
        <v>86</v>
      </c>
      <c r="AY557" s="157" t="s">
        <v>165</v>
      </c>
    </row>
    <row r="558" spans="2:65" s="1" customFormat="1" ht="10.199999999999999">
      <c r="B558" s="32"/>
      <c r="D558" s="149" t="s">
        <v>218</v>
      </c>
      <c r="F558" s="187" t="s">
        <v>221</v>
      </c>
      <c r="L558" s="32"/>
      <c r="M558" s="188"/>
      <c r="T558" s="56"/>
      <c r="AU558" s="17" t="s">
        <v>88</v>
      </c>
    </row>
    <row r="559" spans="2:65" s="1" customFormat="1" ht="10.199999999999999">
      <c r="B559" s="32"/>
      <c r="D559" s="149" t="s">
        <v>218</v>
      </c>
      <c r="F559" s="189" t="s">
        <v>201</v>
      </c>
      <c r="H559" s="190">
        <v>41.3</v>
      </c>
      <c r="L559" s="32"/>
      <c r="M559" s="188"/>
      <c r="T559" s="56"/>
      <c r="AU559" s="17" t="s">
        <v>88</v>
      </c>
    </row>
    <row r="560" spans="2:65" s="1" customFormat="1" ht="10.199999999999999">
      <c r="B560" s="32"/>
      <c r="D560" s="149" t="s">
        <v>218</v>
      </c>
      <c r="F560" s="189" t="s">
        <v>202</v>
      </c>
      <c r="H560" s="190">
        <v>24.402000000000001</v>
      </c>
      <c r="L560" s="32"/>
      <c r="M560" s="188"/>
      <c r="T560" s="56"/>
      <c r="AU560" s="17" t="s">
        <v>88</v>
      </c>
    </row>
    <row r="561" spans="2:65" s="1" customFormat="1" ht="10.199999999999999">
      <c r="B561" s="32"/>
      <c r="D561" s="149" t="s">
        <v>218</v>
      </c>
      <c r="F561" s="189" t="s">
        <v>203</v>
      </c>
      <c r="H561" s="190">
        <v>22.553999999999998</v>
      </c>
      <c r="L561" s="32"/>
      <c r="M561" s="188"/>
      <c r="T561" s="56"/>
      <c r="AU561" s="17" t="s">
        <v>88</v>
      </c>
    </row>
    <row r="562" spans="2:65" s="1" customFormat="1" ht="10.199999999999999">
      <c r="B562" s="32"/>
      <c r="D562" s="149" t="s">
        <v>218</v>
      </c>
      <c r="F562" s="189" t="s">
        <v>204</v>
      </c>
      <c r="H562" s="190">
        <v>27.103999999999999</v>
      </c>
      <c r="L562" s="32"/>
      <c r="M562" s="188"/>
      <c r="T562" s="56"/>
      <c r="AU562" s="17" t="s">
        <v>88</v>
      </c>
    </row>
    <row r="563" spans="2:65" s="1" customFormat="1" ht="10.199999999999999">
      <c r="B563" s="32"/>
      <c r="D563" s="149" t="s">
        <v>218</v>
      </c>
      <c r="F563" s="189" t="s">
        <v>184</v>
      </c>
      <c r="H563" s="190">
        <v>115.36</v>
      </c>
      <c r="L563" s="32"/>
      <c r="M563" s="188"/>
      <c r="T563" s="56"/>
      <c r="AU563" s="17" t="s">
        <v>88</v>
      </c>
    </row>
    <row r="564" spans="2:65" s="1" customFormat="1" ht="10.199999999999999">
      <c r="B564" s="32"/>
      <c r="D564" s="149" t="s">
        <v>218</v>
      </c>
      <c r="F564" s="187" t="s">
        <v>219</v>
      </c>
      <c r="L564" s="32"/>
      <c r="M564" s="188"/>
      <c r="T564" s="56"/>
      <c r="AU564" s="17" t="s">
        <v>88</v>
      </c>
    </row>
    <row r="565" spans="2:65" s="1" customFormat="1" ht="10.199999999999999">
      <c r="B565" s="32"/>
      <c r="D565" s="149" t="s">
        <v>218</v>
      </c>
      <c r="F565" s="189" t="s">
        <v>195</v>
      </c>
      <c r="H565" s="190">
        <v>14.95</v>
      </c>
      <c r="L565" s="32"/>
      <c r="M565" s="188"/>
      <c r="T565" s="56"/>
      <c r="AU565" s="17" t="s">
        <v>88</v>
      </c>
    </row>
    <row r="566" spans="2:65" s="1" customFormat="1" ht="10.199999999999999">
      <c r="B566" s="32"/>
      <c r="D566" s="149" t="s">
        <v>218</v>
      </c>
      <c r="F566" s="189" t="s">
        <v>184</v>
      </c>
      <c r="H566" s="190">
        <v>14.95</v>
      </c>
      <c r="L566" s="32"/>
      <c r="M566" s="188"/>
      <c r="T566" s="56"/>
      <c r="AU566" s="17" t="s">
        <v>88</v>
      </c>
    </row>
    <row r="567" spans="2:65" s="1" customFormat="1" ht="10.199999999999999">
      <c r="B567" s="32"/>
      <c r="D567" s="149" t="s">
        <v>218</v>
      </c>
      <c r="F567" s="187" t="s">
        <v>220</v>
      </c>
      <c r="L567" s="32"/>
      <c r="M567" s="188"/>
      <c r="T567" s="56"/>
      <c r="AU567" s="17" t="s">
        <v>88</v>
      </c>
    </row>
    <row r="568" spans="2:65" s="1" customFormat="1" ht="10.199999999999999">
      <c r="B568" s="32"/>
      <c r="D568" s="149" t="s">
        <v>218</v>
      </c>
      <c r="F568" s="189" t="s">
        <v>196</v>
      </c>
      <c r="H568" s="190">
        <v>50.96</v>
      </c>
      <c r="L568" s="32"/>
      <c r="M568" s="188"/>
      <c r="T568" s="56"/>
      <c r="AU568" s="17" t="s">
        <v>88</v>
      </c>
    </row>
    <row r="569" spans="2:65" s="1" customFormat="1" ht="10.199999999999999">
      <c r="B569" s="32"/>
      <c r="D569" s="149" t="s">
        <v>218</v>
      </c>
      <c r="F569" s="189" t="s">
        <v>184</v>
      </c>
      <c r="H569" s="190">
        <v>50.96</v>
      </c>
      <c r="L569" s="32"/>
      <c r="M569" s="188"/>
      <c r="T569" s="56"/>
      <c r="AU569" s="17" t="s">
        <v>88</v>
      </c>
    </row>
    <row r="570" spans="2:65" s="1" customFormat="1" ht="33" customHeight="1">
      <c r="B570" s="32"/>
      <c r="C570" s="134" t="s">
        <v>623</v>
      </c>
      <c r="D570" s="134" t="s">
        <v>168</v>
      </c>
      <c r="E570" s="135" t="s">
        <v>624</v>
      </c>
      <c r="F570" s="136" t="s">
        <v>625</v>
      </c>
      <c r="G570" s="137" t="s">
        <v>193</v>
      </c>
      <c r="H570" s="138">
        <v>347.59</v>
      </c>
      <c r="I570" s="139"/>
      <c r="J570" s="140">
        <f>ROUND(I570*H570,2)</f>
        <v>0</v>
      </c>
      <c r="K570" s="141"/>
      <c r="L570" s="32"/>
      <c r="M570" s="142" t="s">
        <v>1</v>
      </c>
      <c r="N570" s="143" t="s">
        <v>43</v>
      </c>
      <c r="P570" s="144">
        <f>O570*H570</f>
        <v>0</v>
      </c>
      <c r="Q570" s="144">
        <v>2.9E-4</v>
      </c>
      <c r="R570" s="144">
        <f>Q570*H570</f>
        <v>0.10080109999999999</v>
      </c>
      <c r="S570" s="144">
        <v>0</v>
      </c>
      <c r="T570" s="145">
        <f>S570*H570</f>
        <v>0</v>
      </c>
      <c r="AR570" s="146" t="s">
        <v>301</v>
      </c>
      <c r="AT570" s="146" t="s">
        <v>168</v>
      </c>
      <c r="AU570" s="146" t="s">
        <v>88</v>
      </c>
      <c r="AY570" s="17" t="s">
        <v>165</v>
      </c>
      <c r="BE570" s="147">
        <f>IF(N570="základní",J570,0)</f>
        <v>0</v>
      </c>
      <c r="BF570" s="147">
        <f>IF(N570="snížená",J570,0)</f>
        <v>0</v>
      </c>
      <c r="BG570" s="147">
        <f>IF(N570="zákl. přenesená",J570,0)</f>
        <v>0</v>
      </c>
      <c r="BH570" s="147">
        <f>IF(N570="sníž. přenesená",J570,0)</f>
        <v>0</v>
      </c>
      <c r="BI570" s="147">
        <f>IF(N570="nulová",J570,0)</f>
        <v>0</v>
      </c>
      <c r="BJ570" s="17" t="s">
        <v>86</v>
      </c>
      <c r="BK570" s="147">
        <f>ROUND(I570*H570,2)</f>
        <v>0</v>
      </c>
      <c r="BL570" s="17" t="s">
        <v>301</v>
      </c>
      <c r="BM570" s="146" t="s">
        <v>626</v>
      </c>
    </row>
    <row r="571" spans="2:65" s="12" customFormat="1" ht="10.199999999999999">
      <c r="B571" s="148"/>
      <c r="D571" s="149" t="s">
        <v>174</v>
      </c>
      <c r="E571" s="150" t="s">
        <v>1</v>
      </c>
      <c r="F571" s="151" t="s">
        <v>128</v>
      </c>
      <c r="H571" s="152">
        <v>347.59</v>
      </c>
      <c r="I571" s="153"/>
      <c r="L571" s="148"/>
      <c r="M571" s="154"/>
      <c r="T571" s="155"/>
      <c r="AT571" s="150" t="s">
        <v>174</v>
      </c>
      <c r="AU571" s="150" t="s">
        <v>88</v>
      </c>
      <c r="AV571" s="12" t="s">
        <v>88</v>
      </c>
      <c r="AW571" s="12" t="s">
        <v>34</v>
      </c>
      <c r="AX571" s="12" t="s">
        <v>78</v>
      </c>
      <c r="AY571" s="150" t="s">
        <v>165</v>
      </c>
    </row>
    <row r="572" spans="2:65" s="15" customFormat="1" ht="10.199999999999999">
      <c r="B572" s="169"/>
      <c r="D572" s="149" t="s">
        <v>174</v>
      </c>
      <c r="E572" s="170" t="s">
        <v>1</v>
      </c>
      <c r="F572" s="171" t="s">
        <v>184</v>
      </c>
      <c r="H572" s="172">
        <v>347.59</v>
      </c>
      <c r="I572" s="173"/>
      <c r="L572" s="169"/>
      <c r="M572" s="174"/>
      <c r="T572" s="175"/>
      <c r="AT572" s="170" t="s">
        <v>174</v>
      </c>
      <c r="AU572" s="170" t="s">
        <v>88</v>
      </c>
      <c r="AV572" s="15" t="s">
        <v>166</v>
      </c>
      <c r="AW572" s="15" t="s">
        <v>34</v>
      </c>
      <c r="AX572" s="15" t="s">
        <v>78</v>
      </c>
      <c r="AY572" s="170" t="s">
        <v>165</v>
      </c>
    </row>
    <row r="573" spans="2:65" s="13" customFormat="1" ht="10.199999999999999">
      <c r="B573" s="156"/>
      <c r="D573" s="149" t="s">
        <v>174</v>
      </c>
      <c r="E573" s="157" t="s">
        <v>1</v>
      </c>
      <c r="F573" s="158" t="s">
        <v>176</v>
      </c>
      <c r="H573" s="159">
        <v>347.59</v>
      </c>
      <c r="I573" s="160"/>
      <c r="L573" s="156"/>
      <c r="M573" s="161"/>
      <c r="T573" s="162"/>
      <c r="AT573" s="157" t="s">
        <v>174</v>
      </c>
      <c r="AU573" s="157" t="s">
        <v>88</v>
      </c>
      <c r="AV573" s="13" t="s">
        <v>172</v>
      </c>
      <c r="AW573" s="13" t="s">
        <v>34</v>
      </c>
      <c r="AX573" s="13" t="s">
        <v>86</v>
      </c>
      <c r="AY573" s="157" t="s">
        <v>165</v>
      </c>
    </row>
    <row r="574" spans="2:65" s="1" customFormat="1" ht="10.199999999999999">
      <c r="B574" s="32"/>
      <c r="D574" s="149" t="s">
        <v>218</v>
      </c>
      <c r="F574" s="187" t="s">
        <v>627</v>
      </c>
      <c r="L574" s="32"/>
      <c r="M574" s="188"/>
      <c r="T574" s="56"/>
      <c r="AU574" s="17" t="s">
        <v>88</v>
      </c>
    </row>
    <row r="575" spans="2:65" s="1" customFormat="1" ht="10.199999999999999">
      <c r="B575" s="32"/>
      <c r="D575" s="149" t="s">
        <v>218</v>
      </c>
      <c r="F575" s="189" t="s">
        <v>622</v>
      </c>
      <c r="H575" s="190">
        <v>347.59</v>
      </c>
      <c r="L575" s="32"/>
      <c r="M575" s="188"/>
      <c r="T575" s="56"/>
      <c r="AU575" s="17" t="s">
        <v>88</v>
      </c>
    </row>
    <row r="576" spans="2:65" s="1" customFormat="1" ht="10.199999999999999">
      <c r="B576" s="32"/>
      <c r="D576" s="149" t="s">
        <v>218</v>
      </c>
      <c r="F576" s="189" t="s">
        <v>184</v>
      </c>
      <c r="H576" s="190">
        <v>347.59</v>
      </c>
      <c r="L576" s="32"/>
      <c r="M576" s="188"/>
      <c r="T576" s="56"/>
      <c r="AU576" s="17" t="s">
        <v>88</v>
      </c>
    </row>
    <row r="577" spans="2:47" s="1" customFormat="1" ht="10.199999999999999">
      <c r="B577" s="32"/>
      <c r="D577" s="149" t="s">
        <v>218</v>
      </c>
      <c r="F577" s="191" t="s">
        <v>221</v>
      </c>
      <c r="L577" s="32"/>
      <c r="M577" s="188"/>
      <c r="T577" s="56"/>
      <c r="AU577" s="17" t="s">
        <v>88</v>
      </c>
    </row>
    <row r="578" spans="2:47" s="1" customFormat="1" ht="10.199999999999999">
      <c r="B578" s="32"/>
      <c r="D578" s="149" t="s">
        <v>218</v>
      </c>
      <c r="F578" s="192" t="s">
        <v>201</v>
      </c>
      <c r="H578" s="190">
        <v>41.3</v>
      </c>
      <c r="L578" s="32"/>
      <c r="M578" s="188"/>
      <c r="T578" s="56"/>
      <c r="AU578" s="17" t="s">
        <v>88</v>
      </c>
    </row>
    <row r="579" spans="2:47" s="1" customFormat="1" ht="10.199999999999999">
      <c r="B579" s="32"/>
      <c r="D579" s="149" t="s">
        <v>218</v>
      </c>
      <c r="F579" s="192" t="s">
        <v>202</v>
      </c>
      <c r="H579" s="190">
        <v>24.402000000000001</v>
      </c>
      <c r="L579" s="32"/>
      <c r="M579" s="188"/>
      <c r="T579" s="56"/>
      <c r="AU579" s="17" t="s">
        <v>88</v>
      </c>
    </row>
    <row r="580" spans="2:47" s="1" customFormat="1" ht="10.199999999999999">
      <c r="B580" s="32"/>
      <c r="D580" s="149" t="s">
        <v>218</v>
      </c>
      <c r="F580" s="192" t="s">
        <v>203</v>
      </c>
      <c r="H580" s="190">
        <v>22.553999999999998</v>
      </c>
      <c r="L580" s="32"/>
      <c r="M580" s="188"/>
      <c r="T580" s="56"/>
      <c r="AU580" s="17" t="s">
        <v>88</v>
      </c>
    </row>
    <row r="581" spans="2:47" s="1" customFormat="1" ht="10.199999999999999">
      <c r="B581" s="32"/>
      <c r="D581" s="149" t="s">
        <v>218</v>
      </c>
      <c r="F581" s="192" t="s">
        <v>204</v>
      </c>
      <c r="H581" s="190">
        <v>27.103999999999999</v>
      </c>
      <c r="L581" s="32"/>
      <c r="M581" s="188"/>
      <c r="T581" s="56"/>
      <c r="AU581" s="17" t="s">
        <v>88</v>
      </c>
    </row>
    <row r="582" spans="2:47" s="1" customFormat="1" ht="10.199999999999999">
      <c r="B582" s="32"/>
      <c r="D582" s="149" t="s">
        <v>218</v>
      </c>
      <c r="F582" s="192" t="s">
        <v>184</v>
      </c>
      <c r="H582" s="190">
        <v>115.36</v>
      </c>
      <c r="L582" s="32"/>
      <c r="M582" s="188"/>
      <c r="T582" s="56"/>
      <c r="AU582" s="17" t="s">
        <v>88</v>
      </c>
    </row>
    <row r="583" spans="2:47" s="1" customFormat="1" ht="10.199999999999999">
      <c r="B583" s="32"/>
      <c r="D583" s="149" t="s">
        <v>218</v>
      </c>
      <c r="F583" s="191" t="s">
        <v>219</v>
      </c>
      <c r="L583" s="32"/>
      <c r="M583" s="188"/>
      <c r="T583" s="56"/>
      <c r="AU583" s="17" t="s">
        <v>88</v>
      </c>
    </row>
    <row r="584" spans="2:47" s="1" customFormat="1" ht="10.199999999999999">
      <c r="B584" s="32"/>
      <c r="D584" s="149" t="s">
        <v>218</v>
      </c>
      <c r="F584" s="192" t="s">
        <v>195</v>
      </c>
      <c r="H584" s="190">
        <v>14.95</v>
      </c>
      <c r="L584" s="32"/>
      <c r="M584" s="188"/>
      <c r="T584" s="56"/>
      <c r="AU584" s="17" t="s">
        <v>88</v>
      </c>
    </row>
    <row r="585" spans="2:47" s="1" customFormat="1" ht="10.199999999999999">
      <c r="B585" s="32"/>
      <c r="D585" s="149" t="s">
        <v>218</v>
      </c>
      <c r="F585" s="192" t="s">
        <v>184</v>
      </c>
      <c r="H585" s="190">
        <v>14.95</v>
      </c>
      <c r="L585" s="32"/>
      <c r="M585" s="188"/>
      <c r="T585" s="56"/>
      <c r="AU585" s="17" t="s">
        <v>88</v>
      </c>
    </row>
    <row r="586" spans="2:47" s="1" customFormat="1" ht="10.199999999999999">
      <c r="B586" s="32"/>
      <c r="D586" s="149" t="s">
        <v>218</v>
      </c>
      <c r="F586" s="191" t="s">
        <v>220</v>
      </c>
      <c r="L586" s="32"/>
      <c r="M586" s="188"/>
      <c r="T586" s="56"/>
      <c r="AU586" s="17" t="s">
        <v>88</v>
      </c>
    </row>
    <row r="587" spans="2:47" s="1" customFormat="1" ht="10.199999999999999">
      <c r="B587" s="32"/>
      <c r="D587" s="149" t="s">
        <v>218</v>
      </c>
      <c r="F587" s="192" t="s">
        <v>196</v>
      </c>
      <c r="H587" s="190">
        <v>50.96</v>
      </c>
      <c r="L587" s="32"/>
      <c r="M587" s="188"/>
      <c r="T587" s="56"/>
      <c r="AU587" s="17" t="s">
        <v>88</v>
      </c>
    </row>
    <row r="588" spans="2:47" s="1" customFormat="1" ht="10.199999999999999">
      <c r="B588" s="32"/>
      <c r="D588" s="149" t="s">
        <v>218</v>
      </c>
      <c r="F588" s="192" t="s">
        <v>184</v>
      </c>
      <c r="H588" s="190">
        <v>50.96</v>
      </c>
      <c r="L588" s="32"/>
      <c r="M588" s="193"/>
      <c r="N588" s="194"/>
      <c r="O588" s="194"/>
      <c r="P588" s="194"/>
      <c r="Q588" s="194"/>
      <c r="R588" s="194"/>
      <c r="S588" s="194"/>
      <c r="T588" s="195"/>
      <c r="AU588" s="17" t="s">
        <v>88</v>
      </c>
    </row>
    <row r="589" spans="2:47" s="1" customFormat="1" ht="6.9" customHeight="1">
      <c r="B589" s="44"/>
      <c r="C589" s="45"/>
      <c r="D589" s="45"/>
      <c r="E589" s="45"/>
      <c r="F589" s="45"/>
      <c r="G589" s="45"/>
      <c r="H589" s="45"/>
      <c r="I589" s="45"/>
      <c r="J589" s="45"/>
      <c r="K589" s="45"/>
      <c r="L589" s="32"/>
    </row>
  </sheetData>
  <sheetProtection algorithmName="SHA-512" hashValue="mCZoDNjxAIcLzVupDYdUo/Nhn5QwCic+zBw3m9E+d234e17nJicsOwj1vzjvBk2Is5oPAdWHY+BaSf7eeqrfJg==" saltValue="cmKGGZc3FojuZ0GbkgkHc8gouLt82EXKQzajE0AxP/3NBaSsB532aiJWIJrM2ZaMjyu+C7YRhkcMR+kfQw71KQ==" spinCount="100000" sheet="1" objects="1" scenarios="1" formatColumns="0" formatRows="0" autoFilter="0"/>
  <autoFilter ref="C130:K588" xr:uid="{00000000-0009-0000-0000-000001000000}"/>
  <mergeCells count="9">
    <mergeCell ref="E87:H87"/>
    <mergeCell ref="E121:H121"/>
    <mergeCell ref="E123:H12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215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56" ht="36.9" customHeight="1"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1"/>
      <c r="AT2" s="17" t="s">
        <v>91</v>
      </c>
      <c r="AZ2" s="88" t="s">
        <v>628</v>
      </c>
      <c r="BA2" s="88" t="s">
        <v>1</v>
      </c>
      <c r="BB2" s="88" t="s">
        <v>1</v>
      </c>
      <c r="BC2" s="88" t="s">
        <v>629</v>
      </c>
      <c r="BD2" s="88" t="s">
        <v>166</v>
      </c>
    </row>
    <row r="3" spans="2:5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88</v>
      </c>
    </row>
    <row r="4" spans="2:56" ht="24.9" customHeight="1">
      <c r="B4" s="20"/>
      <c r="D4" s="21" t="s">
        <v>111</v>
      </c>
      <c r="L4" s="20"/>
      <c r="M4" s="89" t="s">
        <v>10</v>
      </c>
      <c r="AT4" s="17" t="s">
        <v>4</v>
      </c>
    </row>
    <row r="5" spans="2:56" ht="6.9" customHeight="1">
      <c r="B5" s="20"/>
      <c r="L5" s="20"/>
    </row>
    <row r="6" spans="2:56" ht="12" customHeight="1">
      <c r="B6" s="20"/>
      <c r="D6" s="27" t="s">
        <v>16</v>
      </c>
      <c r="L6" s="20"/>
    </row>
    <row r="7" spans="2:56" ht="16.5" customHeight="1">
      <c r="B7" s="20"/>
      <c r="E7" s="246" t="str">
        <f>'Rekapitulace stavby'!K6</f>
        <v>Stavební úpravy v podkroví MŠ Radonice č.p.185</v>
      </c>
      <c r="F7" s="247"/>
      <c r="G7" s="247"/>
      <c r="H7" s="247"/>
      <c r="L7" s="20"/>
    </row>
    <row r="8" spans="2:56" s="1" customFormat="1" ht="12" customHeight="1">
      <c r="B8" s="32"/>
      <c r="D8" s="27" t="s">
        <v>120</v>
      </c>
      <c r="L8" s="32"/>
    </row>
    <row r="9" spans="2:56" s="1" customFormat="1" ht="16.5" customHeight="1">
      <c r="B9" s="32"/>
      <c r="E9" s="208" t="s">
        <v>630</v>
      </c>
      <c r="F9" s="248"/>
      <c r="G9" s="248"/>
      <c r="H9" s="248"/>
      <c r="L9" s="32"/>
    </row>
    <row r="10" spans="2:56" s="1" customFormat="1" ht="10.199999999999999">
      <c r="B10" s="32"/>
      <c r="L10" s="32"/>
    </row>
    <row r="11" spans="2:56" s="1" customFormat="1" ht="12" customHeight="1">
      <c r="B11" s="32"/>
      <c r="D11" s="27" t="s">
        <v>18</v>
      </c>
      <c r="F11" s="25" t="s">
        <v>19</v>
      </c>
      <c r="I11" s="27" t="s">
        <v>20</v>
      </c>
      <c r="J11" s="25" t="s">
        <v>1</v>
      </c>
      <c r="L11" s="32"/>
    </row>
    <row r="12" spans="2:56" s="1" customFormat="1" ht="12" customHeight="1">
      <c r="B12" s="32"/>
      <c r="D12" s="27" t="s">
        <v>22</v>
      </c>
      <c r="F12" s="25" t="s">
        <v>23</v>
      </c>
      <c r="I12" s="27" t="s">
        <v>24</v>
      </c>
      <c r="J12" s="52" t="str">
        <f>'Rekapitulace stavby'!AN8</f>
        <v>21. 1. 2025</v>
      </c>
      <c r="L12" s="32"/>
    </row>
    <row r="13" spans="2:56" s="1" customFormat="1" ht="10.8" customHeight="1">
      <c r="B13" s="32"/>
      <c r="L13" s="32"/>
    </row>
    <row r="14" spans="2:56" s="1" customFormat="1" ht="12" customHeight="1">
      <c r="B14" s="32"/>
      <c r="D14" s="27" t="s">
        <v>26</v>
      </c>
      <c r="I14" s="27" t="s">
        <v>27</v>
      </c>
      <c r="J14" s="25" t="s">
        <v>1</v>
      </c>
      <c r="L14" s="32"/>
    </row>
    <row r="15" spans="2:56" s="1" customFormat="1" ht="18" customHeight="1">
      <c r="B15" s="32"/>
      <c r="E15" s="25" t="s">
        <v>28</v>
      </c>
      <c r="I15" s="27" t="s">
        <v>29</v>
      </c>
      <c r="J15" s="25" t="s">
        <v>1</v>
      </c>
      <c r="L15" s="32"/>
    </row>
    <row r="16" spans="2:56" s="1" customFormat="1" ht="6.9" customHeight="1">
      <c r="B16" s="32"/>
      <c r="L16" s="32"/>
    </row>
    <row r="17" spans="2:12" s="1" customFormat="1" ht="12" customHeight="1">
      <c r="B17" s="32"/>
      <c r="D17" s="27" t="s">
        <v>30</v>
      </c>
      <c r="I17" s="27" t="s">
        <v>27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49" t="str">
        <f>'Rekapitulace stavby'!E14</f>
        <v>Vyplň údaj</v>
      </c>
      <c r="F18" s="230"/>
      <c r="G18" s="230"/>
      <c r="H18" s="230"/>
      <c r="I18" s="27" t="s">
        <v>29</v>
      </c>
      <c r="J18" s="28" t="str">
        <f>'Rekapitulace stavby'!AN14</f>
        <v>Vyplň údaj</v>
      </c>
      <c r="L18" s="32"/>
    </row>
    <row r="19" spans="2:12" s="1" customFormat="1" ht="6.9" customHeight="1">
      <c r="B19" s="32"/>
      <c r="L19" s="32"/>
    </row>
    <row r="20" spans="2:12" s="1" customFormat="1" ht="12" customHeight="1">
      <c r="B20" s="32"/>
      <c r="D20" s="27" t="s">
        <v>32</v>
      </c>
      <c r="I20" s="27" t="s">
        <v>27</v>
      </c>
      <c r="J20" s="25" t="s">
        <v>1</v>
      </c>
      <c r="L20" s="32"/>
    </row>
    <row r="21" spans="2:12" s="1" customFormat="1" ht="18" customHeight="1">
      <c r="B21" s="32"/>
      <c r="E21" s="25" t="s">
        <v>33</v>
      </c>
      <c r="I21" s="27" t="s">
        <v>29</v>
      </c>
      <c r="J21" s="25" t="s">
        <v>1</v>
      </c>
      <c r="L21" s="32"/>
    </row>
    <row r="22" spans="2:12" s="1" customFormat="1" ht="6.9" customHeight="1">
      <c r="B22" s="32"/>
      <c r="L22" s="32"/>
    </row>
    <row r="23" spans="2:12" s="1" customFormat="1" ht="12" customHeight="1">
      <c r="B23" s="32"/>
      <c r="D23" s="27" t="s">
        <v>35</v>
      </c>
      <c r="I23" s="27" t="s">
        <v>27</v>
      </c>
      <c r="J23" s="25" t="s">
        <v>1</v>
      </c>
      <c r="L23" s="32"/>
    </row>
    <row r="24" spans="2:12" s="1" customFormat="1" ht="18" customHeight="1">
      <c r="B24" s="32"/>
      <c r="E24" s="25" t="s">
        <v>36</v>
      </c>
      <c r="I24" s="27" t="s">
        <v>29</v>
      </c>
      <c r="J24" s="25" t="s">
        <v>1</v>
      </c>
      <c r="L24" s="32"/>
    </row>
    <row r="25" spans="2:12" s="1" customFormat="1" ht="6.9" customHeight="1">
      <c r="B25" s="32"/>
      <c r="L25" s="32"/>
    </row>
    <row r="26" spans="2:12" s="1" customFormat="1" ht="12" customHeight="1">
      <c r="B26" s="32"/>
      <c r="D26" s="27" t="s">
        <v>37</v>
      </c>
      <c r="L26" s="32"/>
    </row>
    <row r="27" spans="2:12" s="7" customFormat="1" ht="16.5" customHeight="1">
      <c r="B27" s="90"/>
      <c r="E27" s="235" t="s">
        <v>1</v>
      </c>
      <c r="F27" s="235"/>
      <c r="G27" s="235"/>
      <c r="H27" s="235"/>
      <c r="L27" s="90"/>
    </row>
    <row r="28" spans="2:12" s="1" customFormat="1" ht="6.9" customHeight="1">
      <c r="B28" s="32"/>
      <c r="L28" s="32"/>
    </row>
    <row r="29" spans="2:12" s="1" customFormat="1" ht="6.9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35" customHeight="1">
      <c r="B30" s="32"/>
      <c r="D30" s="91" t="s">
        <v>38</v>
      </c>
      <c r="J30" s="66">
        <f>ROUND(J122, 2)</f>
        <v>0</v>
      </c>
      <c r="L30" s="32"/>
    </row>
    <row r="31" spans="2:12" s="1" customFormat="1" ht="6.9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4" customHeight="1">
      <c r="B32" s="32"/>
      <c r="F32" s="35" t="s">
        <v>40</v>
      </c>
      <c r="I32" s="35" t="s">
        <v>39</v>
      </c>
      <c r="J32" s="35" t="s">
        <v>41</v>
      </c>
      <c r="L32" s="32"/>
    </row>
    <row r="33" spans="2:12" s="1" customFormat="1" ht="14.4" customHeight="1">
      <c r="B33" s="32"/>
      <c r="D33" s="55" t="s">
        <v>42</v>
      </c>
      <c r="E33" s="27" t="s">
        <v>43</v>
      </c>
      <c r="F33" s="92">
        <f>ROUND((SUM(BE122:BE214)),  2)</f>
        <v>0</v>
      </c>
      <c r="I33" s="93">
        <v>0.21</v>
      </c>
      <c r="J33" s="92">
        <f>ROUND(((SUM(BE122:BE214))*I33),  2)</f>
        <v>0</v>
      </c>
      <c r="L33" s="32"/>
    </row>
    <row r="34" spans="2:12" s="1" customFormat="1" ht="14.4" customHeight="1">
      <c r="B34" s="32"/>
      <c r="E34" s="27" t="s">
        <v>44</v>
      </c>
      <c r="F34" s="92">
        <f>ROUND((SUM(BF122:BF214)),  2)</f>
        <v>0</v>
      </c>
      <c r="I34" s="93">
        <v>0.12</v>
      </c>
      <c r="J34" s="92">
        <f>ROUND(((SUM(BF122:BF214))*I34),  2)</f>
        <v>0</v>
      </c>
      <c r="L34" s="32"/>
    </row>
    <row r="35" spans="2:12" s="1" customFormat="1" ht="14.4" hidden="1" customHeight="1">
      <c r="B35" s="32"/>
      <c r="E35" s="27" t="s">
        <v>45</v>
      </c>
      <c r="F35" s="92">
        <f>ROUND((SUM(BG122:BG214)),  2)</f>
        <v>0</v>
      </c>
      <c r="I35" s="93">
        <v>0.21</v>
      </c>
      <c r="J35" s="92">
        <f>0</f>
        <v>0</v>
      </c>
      <c r="L35" s="32"/>
    </row>
    <row r="36" spans="2:12" s="1" customFormat="1" ht="14.4" hidden="1" customHeight="1">
      <c r="B36" s="32"/>
      <c r="E36" s="27" t="s">
        <v>46</v>
      </c>
      <c r="F36" s="92">
        <f>ROUND((SUM(BH122:BH214)),  2)</f>
        <v>0</v>
      </c>
      <c r="I36" s="93">
        <v>0.12</v>
      </c>
      <c r="J36" s="92">
        <f>0</f>
        <v>0</v>
      </c>
      <c r="L36" s="32"/>
    </row>
    <row r="37" spans="2:12" s="1" customFormat="1" ht="14.4" hidden="1" customHeight="1">
      <c r="B37" s="32"/>
      <c r="E37" s="27" t="s">
        <v>47</v>
      </c>
      <c r="F37" s="92">
        <f>ROUND((SUM(BI122:BI214)),  2)</f>
        <v>0</v>
      </c>
      <c r="I37" s="93">
        <v>0</v>
      </c>
      <c r="J37" s="92">
        <f>0</f>
        <v>0</v>
      </c>
      <c r="L37" s="32"/>
    </row>
    <row r="38" spans="2:12" s="1" customFormat="1" ht="6.9" customHeight="1">
      <c r="B38" s="32"/>
      <c r="L38" s="32"/>
    </row>
    <row r="39" spans="2:12" s="1" customFormat="1" ht="25.35" customHeight="1">
      <c r="B39" s="32"/>
      <c r="C39" s="94"/>
      <c r="D39" s="95" t="s">
        <v>48</v>
      </c>
      <c r="E39" s="57"/>
      <c r="F39" s="57"/>
      <c r="G39" s="96" t="s">
        <v>49</v>
      </c>
      <c r="H39" s="97" t="s">
        <v>50</v>
      </c>
      <c r="I39" s="57"/>
      <c r="J39" s="98">
        <f>SUM(J30:J37)</f>
        <v>0</v>
      </c>
      <c r="K39" s="99"/>
      <c r="L39" s="32"/>
    </row>
    <row r="40" spans="2:12" s="1" customFormat="1" ht="14.4" customHeight="1">
      <c r="B40" s="32"/>
      <c r="L40" s="32"/>
    </row>
    <row r="41" spans="2:12" ht="14.4" customHeight="1">
      <c r="B41" s="20"/>
      <c r="L41" s="20"/>
    </row>
    <row r="42" spans="2:12" ht="14.4" customHeight="1">
      <c r="B42" s="20"/>
      <c r="L42" s="20"/>
    </row>
    <row r="43" spans="2:12" ht="14.4" customHeight="1">
      <c r="B43" s="20"/>
      <c r="L43" s="20"/>
    </row>
    <row r="44" spans="2:12" ht="14.4" customHeight="1">
      <c r="B44" s="20"/>
      <c r="L44" s="20"/>
    </row>
    <row r="45" spans="2:12" ht="14.4" customHeight="1">
      <c r="B45" s="20"/>
      <c r="L45" s="20"/>
    </row>
    <row r="46" spans="2:12" ht="14.4" customHeight="1">
      <c r="B46" s="20"/>
      <c r="L46" s="20"/>
    </row>
    <row r="47" spans="2:12" ht="14.4" customHeight="1">
      <c r="B47" s="20"/>
      <c r="L47" s="20"/>
    </row>
    <row r="48" spans="2:12" ht="14.4" customHeight="1">
      <c r="B48" s="20"/>
      <c r="L48" s="20"/>
    </row>
    <row r="49" spans="2:12" ht="14.4" customHeight="1">
      <c r="B49" s="20"/>
      <c r="L49" s="20"/>
    </row>
    <row r="50" spans="2:12" s="1" customFormat="1" ht="14.4" customHeight="1">
      <c r="B50" s="32"/>
      <c r="D50" s="41" t="s">
        <v>51</v>
      </c>
      <c r="E50" s="42"/>
      <c r="F50" s="42"/>
      <c r="G50" s="41" t="s">
        <v>52</v>
      </c>
      <c r="H50" s="42"/>
      <c r="I50" s="42"/>
      <c r="J50" s="42"/>
      <c r="K50" s="42"/>
      <c r="L50" s="32"/>
    </row>
    <row r="51" spans="2:12" ht="10.199999999999999">
      <c r="B51" s="20"/>
      <c r="L51" s="20"/>
    </row>
    <row r="52" spans="2:12" ht="10.199999999999999">
      <c r="B52" s="20"/>
      <c r="L52" s="20"/>
    </row>
    <row r="53" spans="2:12" ht="10.199999999999999">
      <c r="B53" s="20"/>
      <c r="L53" s="20"/>
    </row>
    <row r="54" spans="2:12" ht="10.199999999999999">
      <c r="B54" s="20"/>
      <c r="L54" s="20"/>
    </row>
    <row r="55" spans="2:12" ht="10.199999999999999">
      <c r="B55" s="20"/>
      <c r="L55" s="20"/>
    </row>
    <row r="56" spans="2:12" ht="10.199999999999999">
      <c r="B56" s="20"/>
      <c r="L56" s="20"/>
    </row>
    <row r="57" spans="2:12" ht="10.199999999999999">
      <c r="B57" s="20"/>
      <c r="L57" s="20"/>
    </row>
    <row r="58" spans="2:12" ht="10.199999999999999">
      <c r="B58" s="20"/>
      <c r="L58" s="20"/>
    </row>
    <row r="59" spans="2:12" ht="10.199999999999999">
      <c r="B59" s="20"/>
      <c r="L59" s="20"/>
    </row>
    <row r="60" spans="2:12" ht="10.199999999999999">
      <c r="B60" s="20"/>
      <c r="L60" s="20"/>
    </row>
    <row r="61" spans="2:12" s="1" customFormat="1" ht="13.2">
      <c r="B61" s="32"/>
      <c r="D61" s="43" t="s">
        <v>53</v>
      </c>
      <c r="E61" s="34"/>
      <c r="F61" s="100" t="s">
        <v>54</v>
      </c>
      <c r="G61" s="43" t="s">
        <v>53</v>
      </c>
      <c r="H61" s="34"/>
      <c r="I61" s="34"/>
      <c r="J61" s="101" t="s">
        <v>54</v>
      </c>
      <c r="K61" s="34"/>
      <c r="L61" s="32"/>
    </row>
    <row r="62" spans="2:12" ht="10.199999999999999">
      <c r="B62" s="20"/>
      <c r="L62" s="20"/>
    </row>
    <row r="63" spans="2:12" ht="10.199999999999999">
      <c r="B63" s="20"/>
      <c r="L63" s="20"/>
    </row>
    <row r="64" spans="2:12" ht="10.199999999999999">
      <c r="B64" s="20"/>
      <c r="L64" s="20"/>
    </row>
    <row r="65" spans="2:12" s="1" customFormat="1" ht="13.2">
      <c r="B65" s="32"/>
      <c r="D65" s="41" t="s">
        <v>55</v>
      </c>
      <c r="E65" s="42"/>
      <c r="F65" s="42"/>
      <c r="G65" s="41" t="s">
        <v>56</v>
      </c>
      <c r="H65" s="42"/>
      <c r="I65" s="42"/>
      <c r="J65" s="42"/>
      <c r="K65" s="42"/>
      <c r="L65" s="32"/>
    </row>
    <row r="66" spans="2:12" ht="10.199999999999999">
      <c r="B66" s="20"/>
      <c r="L66" s="20"/>
    </row>
    <row r="67" spans="2:12" ht="10.199999999999999">
      <c r="B67" s="20"/>
      <c r="L67" s="20"/>
    </row>
    <row r="68" spans="2:12" ht="10.199999999999999">
      <c r="B68" s="20"/>
      <c r="L68" s="20"/>
    </row>
    <row r="69" spans="2:12" ht="10.199999999999999">
      <c r="B69" s="20"/>
      <c r="L69" s="20"/>
    </row>
    <row r="70" spans="2:12" ht="10.199999999999999">
      <c r="B70" s="20"/>
      <c r="L70" s="20"/>
    </row>
    <row r="71" spans="2:12" ht="10.199999999999999">
      <c r="B71" s="20"/>
      <c r="L71" s="20"/>
    </row>
    <row r="72" spans="2:12" ht="10.199999999999999">
      <c r="B72" s="20"/>
      <c r="L72" s="20"/>
    </row>
    <row r="73" spans="2:12" ht="10.199999999999999">
      <c r="B73" s="20"/>
      <c r="L73" s="20"/>
    </row>
    <row r="74" spans="2:12" ht="10.199999999999999">
      <c r="B74" s="20"/>
      <c r="L74" s="20"/>
    </row>
    <row r="75" spans="2:12" ht="10.199999999999999">
      <c r="B75" s="20"/>
      <c r="L75" s="20"/>
    </row>
    <row r="76" spans="2:12" s="1" customFormat="1" ht="13.2">
      <c r="B76" s="32"/>
      <c r="D76" s="43" t="s">
        <v>53</v>
      </c>
      <c r="E76" s="34"/>
      <c r="F76" s="100" t="s">
        <v>54</v>
      </c>
      <c r="G76" s="43" t="s">
        <v>53</v>
      </c>
      <c r="H76" s="34"/>
      <c r="I76" s="34"/>
      <c r="J76" s="101" t="s">
        <v>54</v>
      </c>
      <c r="K76" s="34"/>
      <c r="L76" s="32"/>
    </row>
    <row r="77" spans="2:12" s="1" customFormat="1" ht="14.4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6.9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4.9" customHeight="1">
      <c r="B82" s="32"/>
      <c r="C82" s="21" t="s">
        <v>130</v>
      </c>
      <c r="L82" s="32"/>
    </row>
    <row r="83" spans="2:47" s="1" customFormat="1" ht="6.9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46" t="str">
        <f>E7</f>
        <v>Stavební úpravy v podkroví MŠ Radonice č.p.185</v>
      </c>
      <c r="F85" s="247"/>
      <c r="G85" s="247"/>
      <c r="H85" s="247"/>
      <c r="L85" s="32"/>
    </row>
    <row r="86" spans="2:47" s="1" customFormat="1" ht="12" customHeight="1">
      <c r="B86" s="32"/>
      <c r="C86" s="27" t="s">
        <v>120</v>
      </c>
      <c r="L86" s="32"/>
    </row>
    <row r="87" spans="2:47" s="1" customFormat="1" ht="16.5" customHeight="1">
      <c r="B87" s="32"/>
      <c r="E87" s="208" t="str">
        <f>E9</f>
        <v>02 - SO 02 oprava střechy</v>
      </c>
      <c r="F87" s="248"/>
      <c r="G87" s="248"/>
      <c r="H87" s="248"/>
      <c r="L87" s="32"/>
    </row>
    <row r="88" spans="2:47" s="1" customFormat="1" ht="6.9" customHeight="1">
      <c r="B88" s="32"/>
      <c r="L88" s="32"/>
    </row>
    <row r="89" spans="2:47" s="1" customFormat="1" ht="12" customHeight="1">
      <c r="B89" s="32"/>
      <c r="C89" s="27" t="s">
        <v>22</v>
      </c>
      <c r="F89" s="25" t="str">
        <f>F12</f>
        <v>Radonice</v>
      </c>
      <c r="I89" s="27" t="s">
        <v>24</v>
      </c>
      <c r="J89" s="52" t="str">
        <f>IF(J12="","",J12)</f>
        <v>21. 1. 2025</v>
      </c>
      <c r="L89" s="32"/>
    </row>
    <row r="90" spans="2:47" s="1" customFormat="1" ht="6.9" customHeight="1">
      <c r="B90" s="32"/>
      <c r="L90" s="32"/>
    </row>
    <row r="91" spans="2:47" s="1" customFormat="1" ht="15.15" customHeight="1">
      <c r="B91" s="32"/>
      <c r="C91" s="27" t="s">
        <v>26</v>
      </c>
      <c r="F91" s="25" t="str">
        <f>E15</f>
        <v>Obec Radonice, Na Skále 185, 25073 Radonice</v>
      </c>
      <c r="I91" s="27" t="s">
        <v>32</v>
      </c>
      <c r="J91" s="30" t="str">
        <f>E21</f>
        <v>Ing. Aleš Moudrý</v>
      </c>
      <c r="L91" s="32"/>
    </row>
    <row r="92" spans="2:47" s="1" customFormat="1" ht="15.15" customHeight="1">
      <c r="B92" s="32"/>
      <c r="C92" s="27" t="s">
        <v>30</v>
      </c>
      <c r="F92" s="25" t="str">
        <f>IF(E18="","",E18)</f>
        <v>Vyplň údaj</v>
      </c>
      <c r="I92" s="27" t="s">
        <v>35</v>
      </c>
      <c r="J92" s="30" t="str">
        <f>E24</f>
        <v>Ing. Václav Výmola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2" t="s">
        <v>131</v>
      </c>
      <c r="D94" s="94"/>
      <c r="E94" s="94"/>
      <c r="F94" s="94"/>
      <c r="G94" s="94"/>
      <c r="H94" s="94"/>
      <c r="I94" s="94"/>
      <c r="J94" s="103" t="s">
        <v>132</v>
      </c>
      <c r="K94" s="94"/>
      <c r="L94" s="32"/>
    </row>
    <row r="95" spans="2:47" s="1" customFormat="1" ht="10.35" customHeight="1">
      <c r="B95" s="32"/>
      <c r="L95" s="32"/>
    </row>
    <row r="96" spans="2:47" s="1" customFormat="1" ht="22.8" customHeight="1">
      <c r="B96" s="32"/>
      <c r="C96" s="104" t="s">
        <v>133</v>
      </c>
      <c r="J96" s="66">
        <f>J122</f>
        <v>0</v>
      </c>
      <c r="L96" s="32"/>
      <c r="AU96" s="17" t="s">
        <v>134</v>
      </c>
    </row>
    <row r="97" spans="2:12" s="8" customFormat="1" ht="24.9" customHeight="1">
      <c r="B97" s="105"/>
      <c r="D97" s="106" t="s">
        <v>135</v>
      </c>
      <c r="E97" s="107"/>
      <c r="F97" s="107"/>
      <c r="G97" s="107"/>
      <c r="H97" s="107"/>
      <c r="I97" s="107"/>
      <c r="J97" s="108">
        <f>J123</f>
        <v>0</v>
      </c>
      <c r="L97" s="105"/>
    </row>
    <row r="98" spans="2:12" s="9" customFormat="1" ht="19.95" customHeight="1">
      <c r="B98" s="109"/>
      <c r="D98" s="110" t="s">
        <v>138</v>
      </c>
      <c r="E98" s="111"/>
      <c r="F98" s="111"/>
      <c r="G98" s="111"/>
      <c r="H98" s="111"/>
      <c r="I98" s="111"/>
      <c r="J98" s="112">
        <f>J124</f>
        <v>0</v>
      </c>
      <c r="L98" s="109"/>
    </row>
    <row r="99" spans="2:12" s="9" customFormat="1" ht="19.95" customHeight="1">
      <c r="B99" s="109"/>
      <c r="D99" s="110" t="s">
        <v>139</v>
      </c>
      <c r="E99" s="111"/>
      <c r="F99" s="111"/>
      <c r="G99" s="111"/>
      <c r="H99" s="111"/>
      <c r="I99" s="111"/>
      <c r="J99" s="112">
        <f>J135</f>
        <v>0</v>
      </c>
      <c r="L99" s="109"/>
    </row>
    <row r="100" spans="2:12" s="8" customFormat="1" ht="24.9" customHeight="1">
      <c r="B100" s="105"/>
      <c r="D100" s="106" t="s">
        <v>141</v>
      </c>
      <c r="E100" s="107"/>
      <c r="F100" s="107"/>
      <c r="G100" s="107"/>
      <c r="H100" s="107"/>
      <c r="I100" s="107"/>
      <c r="J100" s="108">
        <f>J142</f>
        <v>0</v>
      </c>
      <c r="L100" s="105"/>
    </row>
    <row r="101" spans="2:12" s="9" customFormat="1" ht="19.95" customHeight="1">
      <c r="B101" s="109"/>
      <c r="D101" s="110" t="s">
        <v>631</v>
      </c>
      <c r="E101" s="111"/>
      <c r="F101" s="111"/>
      <c r="G101" s="111"/>
      <c r="H101" s="111"/>
      <c r="I101" s="111"/>
      <c r="J101" s="112">
        <f>J143</f>
        <v>0</v>
      </c>
      <c r="L101" s="109"/>
    </row>
    <row r="102" spans="2:12" s="9" customFormat="1" ht="19.95" customHeight="1">
      <c r="B102" s="109"/>
      <c r="D102" s="110" t="s">
        <v>632</v>
      </c>
      <c r="E102" s="111"/>
      <c r="F102" s="111"/>
      <c r="G102" s="111"/>
      <c r="H102" s="111"/>
      <c r="I102" s="111"/>
      <c r="J102" s="112">
        <f>J163</f>
        <v>0</v>
      </c>
      <c r="L102" s="109"/>
    </row>
    <row r="103" spans="2:12" s="1" customFormat="1" ht="21.75" customHeight="1">
      <c r="B103" s="32"/>
      <c r="L103" s="32"/>
    </row>
    <row r="104" spans="2:12" s="1" customFormat="1" ht="6.9" customHeight="1">
      <c r="B104" s="44"/>
      <c r="C104" s="45"/>
      <c r="D104" s="45"/>
      <c r="E104" s="45"/>
      <c r="F104" s="45"/>
      <c r="G104" s="45"/>
      <c r="H104" s="45"/>
      <c r="I104" s="45"/>
      <c r="J104" s="45"/>
      <c r="K104" s="45"/>
      <c r="L104" s="32"/>
    </row>
    <row r="108" spans="2:12" s="1" customFormat="1" ht="6.9" customHeight="1">
      <c r="B108" s="46"/>
      <c r="C108" s="47"/>
      <c r="D108" s="47"/>
      <c r="E108" s="47"/>
      <c r="F108" s="47"/>
      <c r="G108" s="47"/>
      <c r="H108" s="47"/>
      <c r="I108" s="47"/>
      <c r="J108" s="47"/>
      <c r="K108" s="47"/>
      <c r="L108" s="32"/>
    </row>
    <row r="109" spans="2:12" s="1" customFormat="1" ht="24.9" customHeight="1">
      <c r="B109" s="32"/>
      <c r="C109" s="21" t="s">
        <v>150</v>
      </c>
      <c r="L109" s="32"/>
    </row>
    <row r="110" spans="2:12" s="1" customFormat="1" ht="6.9" customHeight="1">
      <c r="B110" s="32"/>
      <c r="L110" s="32"/>
    </row>
    <row r="111" spans="2:12" s="1" customFormat="1" ht="12" customHeight="1">
      <c r="B111" s="32"/>
      <c r="C111" s="27" t="s">
        <v>16</v>
      </c>
      <c r="L111" s="32"/>
    </row>
    <row r="112" spans="2:12" s="1" customFormat="1" ht="16.5" customHeight="1">
      <c r="B112" s="32"/>
      <c r="E112" s="246" t="str">
        <f>E7</f>
        <v>Stavební úpravy v podkroví MŠ Radonice č.p.185</v>
      </c>
      <c r="F112" s="247"/>
      <c r="G112" s="247"/>
      <c r="H112" s="247"/>
      <c r="L112" s="32"/>
    </row>
    <row r="113" spans="2:65" s="1" customFormat="1" ht="12" customHeight="1">
      <c r="B113" s="32"/>
      <c r="C113" s="27" t="s">
        <v>120</v>
      </c>
      <c r="L113" s="32"/>
    </row>
    <row r="114" spans="2:65" s="1" customFormat="1" ht="16.5" customHeight="1">
      <c r="B114" s="32"/>
      <c r="E114" s="208" t="str">
        <f>E9</f>
        <v>02 - SO 02 oprava střechy</v>
      </c>
      <c r="F114" s="248"/>
      <c r="G114" s="248"/>
      <c r="H114" s="248"/>
      <c r="L114" s="32"/>
    </row>
    <row r="115" spans="2:65" s="1" customFormat="1" ht="6.9" customHeight="1">
      <c r="B115" s="32"/>
      <c r="L115" s="32"/>
    </row>
    <row r="116" spans="2:65" s="1" customFormat="1" ht="12" customHeight="1">
      <c r="B116" s="32"/>
      <c r="C116" s="27" t="s">
        <v>22</v>
      </c>
      <c r="F116" s="25" t="str">
        <f>F12</f>
        <v>Radonice</v>
      </c>
      <c r="I116" s="27" t="s">
        <v>24</v>
      </c>
      <c r="J116" s="52" t="str">
        <f>IF(J12="","",J12)</f>
        <v>21. 1. 2025</v>
      </c>
      <c r="L116" s="32"/>
    </row>
    <row r="117" spans="2:65" s="1" customFormat="1" ht="6.9" customHeight="1">
      <c r="B117" s="32"/>
      <c r="L117" s="32"/>
    </row>
    <row r="118" spans="2:65" s="1" customFormat="1" ht="15.15" customHeight="1">
      <c r="B118" s="32"/>
      <c r="C118" s="27" t="s">
        <v>26</v>
      </c>
      <c r="F118" s="25" t="str">
        <f>E15</f>
        <v>Obec Radonice, Na Skále 185, 25073 Radonice</v>
      </c>
      <c r="I118" s="27" t="s">
        <v>32</v>
      </c>
      <c r="J118" s="30" t="str">
        <f>E21</f>
        <v>Ing. Aleš Moudrý</v>
      </c>
      <c r="L118" s="32"/>
    </row>
    <row r="119" spans="2:65" s="1" customFormat="1" ht="15.15" customHeight="1">
      <c r="B119" s="32"/>
      <c r="C119" s="27" t="s">
        <v>30</v>
      </c>
      <c r="F119" s="25" t="str">
        <f>IF(E18="","",E18)</f>
        <v>Vyplň údaj</v>
      </c>
      <c r="I119" s="27" t="s">
        <v>35</v>
      </c>
      <c r="J119" s="30" t="str">
        <f>E24</f>
        <v>Ing. Václav Výmola</v>
      </c>
      <c r="L119" s="32"/>
    </row>
    <row r="120" spans="2:65" s="1" customFormat="1" ht="10.35" customHeight="1">
      <c r="B120" s="32"/>
      <c r="L120" s="32"/>
    </row>
    <row r="121" spans="2:65" s="10" customFormat="1" ht="29.25" customHeight="1">
      <c r="B121" s="113"/>
      <c r="C121" s="114" t="s">
        <v>151</v>
      </c>
      <c r="D121" s="115" t="s">
        <v>63</v>
      </c>
      <c r="E121" s="115" t="s">
        <v>59</v>
      </c>
      <c r="F121" s="115" t="s">
        <v>60</v>
      </c>
      <c r="G121" s="115" t="s">
        <v>152</v>
      </c>
      <c r="H121" s="115" t="s">
        <v>153</v>
      </c>
      <c r="I121" s="115" t="s">
        <v>154</v>
      </c>
      <c r="J121" s="116" t="s">
        <v>132</v>
      </c>
      <c r="K121" s="117" t="s">
        <v>155</v>
      </c>
      <c r="L121" s="113"/>
      <c r="M121" s="59" t="s">
        <v>1</v>
      </c>
      <c r="N121" s="60" t="s">
        <v>42</v>
      </c>
      <c r="O121" s="60" t="s">
        <v>156</v>
      </c>
      <c r="P121" s="60" t="s">
        <v>157</v>
      </c>
      <c r="Q121" s="60" t="s">
        <v>158</v>
      </c>
      <c r="R121" s="60" t="s">
        <v>159</v>
      </c>
      <c r="S121" s="60" t="s">
        <v>160</v>
      </c>
      <c r="T121" s="61" t="s">
        <v>161</v>
      </c>
    </row>
    <row r="122" spans="2:65" s="1" customFormat="1" ht="22.8" customHeight="1">
      <c r="B122" s="32"/>
      <c r="C122" s="64" t="s">
        <v>162</v>
      </c>
      <c r="J122" s="118">
        <f>BK122</f>
        <v>0</v>
      </c>
      <c r="L122" s="32"/>
      <c r="M122" s="62"/>
      <c r="N122" s="53"/>
      <c r="O122" s="53"/>
      <c r="P122" s="119">
        <f>P123+P142</f>
        <v>0</v>
      </c>
      <c r="Q122" s="53"/>
      <c r="R122" s="119">
        <f>R123+R142</f>
        <v>16.489545800000002</v>
      </c>
      <c r="S122" s="53"/>
      <c r="T122" s="120">
        <f>T123+T142</f>
        <v>15.106518000000003</v>
      </c>
      <c r="AT122" s="17" t="s">
        <v>77</v>
      </c>
      <c r="AU122" s="17" t="s">
        <v>134</v>
      </c>
      <c r="BK122" s="121">
        <f>BK123+BK142</f>
        <v>0</v>
      </c>
    </row>
    <row r="123" spans="2:65" s="11" customFormat="1" ht="25.95" customHeight="1">
      <c r="B123" s="122"/>
      <c r="D123" s="123" t="s">
        <v>77</v>
      </c>
      <c r="E123" s="124" t="s">
        <v>163</v>
      </c>
      <c r="F123" s="124" t="s">
        <v>164</v>
      </c>
      <c r="I123" s="125"/>
      <c r="J123" s="126">
        <f>BK123</f>
        <v>0</v>
      </c>
      <c r="L123" s="122"/>
      <c r="M123" s="127"/>
      <c r="P123" s="128">
        <f>P124+P135</f>
        <v>0</v>
      </c>
      <c r="R123" s="128">
        <f>R124+R135</f>
        <v>0</v>
      </c>
      <c r="T123" s="129">
        <f>T124+T135</f>
        <v>0</v>
      </c>
      <c r="AR123" s="123" t="s">
        <v>86</v>
      </c>
      <c r="AT123" s="130" t="s">
        <v>77</v>
      </c>
      <c r="AU123" s="130" t="s">
        <v>78</v>
      </c>
      <c r="AY123" s="123" t="s">
        <v>165</v>
      </c>
      <c r="BK123" s="131">
        <f>BK124+BK135</f>
        <v>0</v>
      </c>
    </row>
    <row r="124" spans="2:65" s="11" customFormat="1" ht="22.8" customHeight="1">
      <c r="B124" s="122"/>
      <c r="D124" s="123" t="s">
        <v>77</v>
      </c>
      <c r="E124" s="132" t="s">
        <v>226</v>
      </c>
      <c r="F124" s="132" t="s">
        <v>227</v>
      </c>
      <c r="I124" s="125"/>
      <c r="J124" s="133">
        <f>BK124</f>
        <v>0</v>
      </c>
      <c r="L124" s="122"/>
      <c r="M124" s="127"/>
      <c r="P124" s="128">
        <f>SUM(P125:P134)</f>
        <v>0</v>
      </c>
      <c r="R124" s="128">
        <f>SUM(R125:R134)</f>
        <v>0</v>
      </c>
      <c r="T124" s="129">
        <f>SUM(T125:T134)</f>
        <v>0</v>
      </c>
      <c r="AR124" s="123" t="s">
        <v>86</v>
      </c>
      <c r="AT124" s="130" t="s">
        <v>77</v>
      </c>
      <c r="AU124" s="130" t="s">
        <v>86</v>
      </c>
      <c r="AY124" s="123" t="s">
        <v>165</v>
      </c>
      <c r="BK124" s="131">
        <f>SUM(BK125:BK134)</f>
        <v>0</v>
      </c>
    </row>
    <row r="125" spans="2:65" s="1" customFormat="1" ht="33" customHeight="1">
      <c r="B125" s="32"/>
      <c r="C125" s="134" t="s">
        <v>321</v>
      </c>
      <c r="D125" s="134" t="s">
        <v>168</v>
      </c>
      <c r="E125" s="135" t="s">
        <v>633</v>
      </c>
      <c r="F125" s="136" t="s">
        <v>634</v>
      </c>
      <c r="G125" s="137" t="s">
        <v>193</v>
      </c>
      <c r="H125" s="138">
        <v>544</v>
      </c>
      <c r="I125" s="139"/>
      <c r="J125" s="140">
        <f>ROUND(I125*H125,2)</f>
        <v>0</v>
      </c>
      <c r="K125" s="141"/>
      <c r="L125" s="32"/>
      <c r="M125" s="142" t="s">
        <v>1</v>
      </c>
      <c r="N125" s="143" t="s">
        <v>43</v>
      </c>
      <c r="P125" s="144">
        <f>O125*H125</f>
        <v>0</v>
      </c>
      <c r="Q125" s="144">
        <v>0</v>
      </c>
      <c r="R125" s="144">
        <f>Q125*H125</f>
        <v>0</v>
      </c>
      <c r="S125" s="144">
        <v>0</v>
      </c>
      <c r="T125" s="145">
        <f>S125*H125</f>
        <v>0</v>
      </c>
      <c r="AR125" s="146" t="s">
        <v>172</v>
      </c>
      <c r="AT125" s="146" t="s">
        <v>168</v>
      </c>
      <c r="AU125" s="146" t="s">
        <v>88</v>
      </c>
      <c r="AY125" s="17" t="s">
        <v>165</v>
      </c>
      <c r="BE125" s="147">
        <f>IF(N125="základní",J125,0)</f>
        <v>0</v>
      </c>
      <c r="BF125" s="147">
        <f>IF(N125="snížená",J125,0)</f>
        <v>0</v>
      </c>
      <c r="BG125" s="147">
        <f>IF(N125="zákl. přenesená",J125,0)</f>
        <v>0</v>
      </c>
      <c r="BH125" s="147">
        <f>IF(N125="sníž. přenesená",J125,0)</f>
        <v>0</v>
      </c>
      <c r="BI125" s="147">
        <f>IF(N125="nulová",J125,0)</f>
        <v>0</v>
      </c>
      <c r="BJ125" s="17" t="s">
        <v>86</v>
      </c>
      <c r="BK125" s="147">
        <f>ROUND(I125*H125,2)</f>
        <v>0</v>
      </c>
      <c r="BL125" s="17" t="s">
        <v>172</v>
      </c>
      <c r="BM125" s="146" t="s">
        <v>635</v>
      </c>
    </row>
    <row r="126" spans="2:65" s="12" customFormat="1" ht="10.199999999999999">
      <c r="B126" s="148"/>
      <c r="D126" s="149" t="s">
        <v>174</v>
      </c>
      <c r="E126" s="150" t="s">
        <v>1</v>
      </c>
      <c r="F126" s="151" t="s">
        <v>636</v>
      </c>
      <c r="H126" s="152">
        <v>544</v>
      </c>
      <c r="I126" s="153"/>
      <c r="L126" s="148"/>
      <c r="M126" s="154"/>
      <c r="T126" s="155"/>
      <c r="AT126" s="150" t="s">
        <v>174</v>
      </c>
      <c r="AU126" s="150" t="s">
        <v>88</v>
      </c>
      <c r="AV126" s="12" t="s">
        <v>88</v>
      </c>
      <c r="AW126" s="12" t="s">
        <v>34</v>
      </c>
      <c r="AX126" s="12" t="s">
        <v>78</v>
      </c>
      <c r="AY126" s="150" t="s">
        <v>165</v>
      </c>
    </row>
    <row r="127" spans="2:65" s="15" customFormat="1" ht="10.199999999999999">
      <c r="B127" s="169"/>
      <c r="D127" s="149" t="s">
        <v>174</v>
      </c>
      <c r="E127" s="170" t="s">
        <v>1</v>
      </c>
      <c r="F127" s="171" t="s">
        <v>184</v>
      </c>
      <c r="H127" s="172">
        <v>544</v>
      </c>
      <c r="I127" s="173"/>
      <c r="L127" s="169"/>
      <c r="M127" s="174"/>
      <c r="T127" s="175"/>
      <c r="AT127" s="170" t="s">
        <v>174</v>
      </c>
      <c r="AU127" s="170" t="s">
        <v>88</v>
      </c>
      <c r="AV127" s="15" t="s">
        <v>166</v>
      </c>
      <c r="AW127" s="15" t="s">
        <v>34</v>
      </c>
      <c r="AX127" s="15" t="s">
        <v>78</v>
      </c>
      <c r="AY127" s="170" t="s">
        <v>165</v>
      </c>
    </row>
    <row r="128" spans="2:65" s="13" customFormat="1" ht="10.199999999999999">
      <c r="B128" s="156"/>
      <c r="D128" s="149" t="s">
        <v>174</v>
      </c>
      <c r="E128" s="157" t="s">
        <v>1</v>
      </c>
      <c r="F128" s="158" t="s">
        <v>176</v>
      </c>
      <c r="H128" s="159">
        <v>544</v>
      </c>
      <c r="I128" s="160"/>
      <c r="L128" s="156"/>
      <c r="M128" s="161"/>
      <c r="T128" s="162"/>
      <c r="AT128" s="157" t="s">
        <v>174</v>
      </c>
      <c r="AU128" s="157" t="s">
        <v>88</v>
      </c>
      <c r="AV128" s="13" t="s">
        <v>172</v>
      </c>
      <c r="AW128" s="13" t="s">
        <v>34</v>
      </c>
      <c r="AX128" s="13" t="s">
        <v>86</v>
      </c>
      <c r="AY128" s="157" t="s">
        <v>165</v>
      </c>
    </row>
    <row r="129" spans="2:65" s="1" customFormat="1" ht="37.799999999999997" customHeight="1">
      <c r="B129" s="32"/>
      <c r="C129" s="134" t="s">
        <v>326</v>
      </c>
      <c r="D129" s="134" t="s">
        <v>168</v>
      </c>
      <c r="E129" s="135" t="s">
        <v>637</v>
      </c>
      <c r="F129" s="136" t="s">
        <v>638</v>
      </c>
      <c r="G129" s="137" t="s">
        <v>193</v>
      </c>
      <c r="H129" s="138">
        <v>16320</v>
      </c>
      <c r="I129" s="139"/>
      <c r="J129" s="140">
        <f>ROUND(I129*H129,2)</f>
        <v>0</v>
      </c>
      <c r="K129" s="141"/>
      <c r="L129" s="32"/>
      <c r="M129" s="142" t="s">
        <v>1</v>
      </c>
      <c r="N129" s="143" t="s">
        <v>43</v>
      </c>
      <c r="P129" s="144">
        <f>O129*H129</f>
        <v>0</v>
      </c>
      <c r="Q129" s="144">
        <v>0</v>
      </c>
      <c r="R129" s="144">
        <f>Q129*H129</f>
        <v>0</v>
      </c>
      <c r="S129" s="144">
        <v>0</v>
      </c>
      <c r="T129" s="145">
        <f>S129*H129</f>
        <v>0</v>
      </c>
      <c r="AR129" s="146" t="s">
        <v>172</v>
      </c>
      <c r="AT129" s="146" t="s">
        <v>168</v>
      </c>
      <c r="AU129" s="146" t="s">
        <v>88</v>
      </c>
      <c r="AY129" s="17" t="s">
        <v>165</v>
      </c>
      <c r="BE129" s="147">
        <f>IF(N129="základní",J129,0)</f>
        <v>0</v>
      </c>
      <c r="BF129" s="147">
        <f>IF(N129="snížená",J129,0)</f>
        <v>0</v>
      </c>
      <c r="BG129" s="147">
        <f>IF(N129="zákl. přenesená",J129,0)</f>
        <v>0</v>
      </c>
      <c r="BH129" s="147">
        <f>IF(N129="sníž. přenesená",J129,0)</f>
        <v>0</v>
      </c>
      <c r="BI129" s="147">
        <f>IF(N129="nulová",J129,0)</f>
        <v>0</v>
      </c>
      <c r="BJ129" s="17" t="s">
        <v>86</v>
      </c>
      <c r="BK129" s="147">
        <f>ROUND(I129*H129,2)</f>
        <v>0</v>
      </c>
      <c r="BL129" s="17" t="s">
        <v>172</v>
      </c>
      <c r="BM129" s="146" t="s">
        <v>639</v>
      </c>
    </row>
    <row r="130" spans="2:65" s="12" customFormat="1" ht="10.199999999999999">
      <c r="B130" s="148"/>
      <c r="D130" s="149" t="s">
        <v>174</v>
      </c>
      <c r="E130" s="150" t="s">
        <v>1</v>
      </c>
      <c r="F130" s="151" t="s">
        <v>640</v>
      </c>
      <c r="H130" s="152">
        <v>16320</v>
      </c>
      <c r="I130" s="153"/>
      <c r="L130" s="148"/>
      <c r="M130" s="154"/>
      <c r="T130" s="155"/>
      <c r="AT130" s="150" t="s">
        <v>174</v>
      </c>
      <c r="AU130" s="150" t="s">
        <v>88</v>
      </c>
      <c r="AV130" s="12" t="s">
        <v>88</v>
      </c>
      <c r="AW130" s="12" t="s">
        <v>34</v>
      </c>
      <c r="AX130" s="12" t="s">
        <v>86</v>
      </c>
      <c r="AY130" s="150" t="s">
        <v>165</v>
      </c>
    </row>
    <row r="131" spans="2:65" s="1" customFormat="1" ht="33" customHeight="1">
      <c r="B131" s="32"/>
      <c r="C131" s="134" t="s">
        <v>331</v>
      </c>
      <c r="D131" s="134" t="s">
        <v>168</v>
      </c>
      <c r="E131" s="135" t="s">
        <v>641</v>
      </c>
      <c r="F131" s="136" t="s">
        <v>642</v>
      </c>
      <c r="G131" s="137" t="s">
        <v>193</v>
      </c>
      <c r="H131" s="138">
        <v>544</v>
      </c>
      <c r="I131" s="139"/>
      <c r="J131" s="140">
        <f>ROUND(I131*H131,2)</f>
        <v>0</v>
      </c>
      <c r="K131" s="141"/>
      <c r="L131" s="32"/>
      <c r="M131" s="142" t="s">
        <v>1</v>
      </c>
      <c r="N131" s="143" t="s">
        <v>43</v>
      </c>
      <c r="P131" s="144">
        <f>O131*H131</f>
        <v>0</v>
      </c>
      <c r="Q131" s="144">
        <v>0</v>
      </c>
      <c r="R131" s="144">
        <f>Q131*H131</f>
        <v>0</v>
      </c>
      <c r="S131" s="144">
        <v>0</v>
      </c>
      <c r="T131" s="145">
        <f>S131*H131</f>
        <v>0</v>
      </c>
      <c r="AR131" s="146" t="s">
        <v>172</v>
      </c>
      <c r="AT131" s="146" t="s">
        <v>168</v>
      </c>
      <c r="AU131" s="146" t="s">
        <v>88</v>
      </c>
      <c r="AY131" s="17" t="s">
        <v>165</v>
      </c>
      <c r="BE131" s="147">
        <f>IF(N131="základní",J131,0)</f>
        <v>0</v>
      </c>
      <c r="BF131" s="147">
        <f>IF(N131="snížená",J131,0)</f>
        <v>0</v>
      </c>
      <c r="BG131" s="147">
        <f>IF(N131="zákl. přenesená",J131,0)</f>
        <v>0</v>
      </c>
      <c r="BH131" s="147">
        <f>IF(N131="sníž. přenesená",J131,0)</f>
        <v>0</v>
      </c>
      <c r="BI131" s="147">
        <f>IF(N131="nulová",J131,0)</f>
        <v>0</v>
      </c>
      <c r="BJ131" s="17" t="s">
        <v>86</v>
      </c>
      <c r="BK131" s="147">
        <f>ROUND(I131*H131,2)</f>
        <v>0</v>
      </c>
      <c r="BL131" s="17" t="s">
        <v>172</v>
      </c>
      <c r="BM131" s="146" t="s">
        <v>643</v>
      </c>
    </row>
    <row r="132" spans="2:65" s="12" customFormat="1" ht="10.199999999999999">
      <c r="B132" s="148"/>
      <c r="D132" s="149" t="s">
        <v>174</v>
      </c>
      <c r="E132" s="150" t="s">
        <v>1</v>
      </c>
      <c r="F132" s="151" t="s">
        <v>636</v>
      </c>
      <c r="H132" s="152">
        <v>544</v>
      </c>
      <c r="I132" s="153"/>
      <c r="L132" s="148"/>
      <c r="M132" s="154"/>
      <c r="T132" s="155"/>
      <c r="AT132" s="150" t="s">
        <v>174</v>
      </c>
      <c r="AU132" s="150" t="s">
        <v>88</v>
      </c>
      <c r="AV132" s="12" t="s">
        <v>88</v>
      </c>
      <c r="AW132" s="12" t="s">
        <v>34</v>
      </c>
      <c r="AX132" s="12" t="s">
        <v>78</v>
      </c>
      <c r="AY132" s="150" t="s">
        <v>165</v>
      </c>
    </row>
    <row r="133" spans="2:65" s="15" customFormat="1" ht="10.199999999999999">
      <c r="B133" s="169"/>
      <c r="D133" s="149" t="s">
        <v>174</v>
      </c>
      <c r="E133" s="170" t="s">
        <v>1</v>
      </c>
      <c r="F133" s="171" t="s">
        <v>184</v>
      </c>
      <c r="H133" s="172">
        <v>544</v>
      </c>
      <c r="I133" s="173"/>
      <c r="L133" s="169"/>
      <c r="M133" s="174"/>
      <c r="T133" s="175"/>
      <c r="AT133" s="170" t="s">
        <v>174</v>
      </c>
      <c r="AU133" s="170" t="s">
        <v>88</v>
      </c>
      <c r="AV133" s="15" t="s">
        <v>166</v>
      </c>
      <c r="AW133" s="15" t="s">
        <v>34</v>
      </c>
      <c r="AX133" s="15" t="s">
        <v>78</v>
      </c>
      <c r="AY133" s="170" t="s">
        <v>165</v>
      </c>
    </row>
    <row r="134" spans="2:65" s="13" customFormat="1" ht="10.199999999999999">
      <c r="B134" s="156"/>
      <c r="D134" s="149" t="s">
        <v>174</v>
      </c>
      <c r="E134" s="157" t="s">
        <v>1</v>
      </c>
      <c r="F134" s="158" t="s">
        <v>176</v>
      </c>
      <c r="H134" s="159">
        <v>544</v>
      </c>
      <c r="I134" s="160"/>
      <c r="L134" s="156"/>
      <c r="M134" s="161"/>
      <c r="T134" s="162"/>
      <c r="AT134" s="157" t="s">
        <v>174</v>
      </c>
      <c r="AU134" s="157" t="s">
        <v>88</v>
      </c>
      <c r="AV134" s="13" t="s">
        <v>172</v>
      </c>
      <c r="AW134" s="13" t="s">
        <v>34</v>
      </c>
      <c r="AX134" s="13" t="s">
        <v>86</v>
      </c>
      <c r="AY134" s="157" t="s">
        <v>165</v>
      </c>
    </row>
    <row r="135" spans="2:65" s="11" customFormat="1" ht="22.8" customHeight="1">
      <c r="B135" s="122"/>
      <c r="D135" s="123" t="s">
        <v>77</v>
      </c>
      <c r="E135" s="132" t="s">
        <v>251</v>
      </c>
      <c r="F135" s="132" t="s">
        <v>252</v>
      </c>
      <c r="I135" s="125"/>
      <c r="J135" s="133">
        <f>BK135</f>
        <v>0</v>
      </c>
      <c r="L135" s="122"/>
      <c r="M135" s="127"/>
      <c r="P135" s="128">
        <f>SUM(P136:P141)</f>
        <v>0</v>
      </c>
      <c r="R135" s="128">
        <f>SUM(R136:R141)</f>
        <v>0</v>
      </c>
      <c r="T135" s="129">
        <f>SUM(T136:T141)</f>
        <v>0</v>
      </c>
      <c r="AR135" s="123" t="s">
        <v>86</v>
      </c>
      <c r="AT135" s="130" t="s">
        <v>77</v>
      </c>
      <c r="AU135" s="130" t="s">
        <v>86</v>
      </c>
      <c r="AY135" s="123" t="s">
        <v>165</v>
      </c>
      <c r="BK135" s="131">
        <f>SUM(BK136:BK141)</f>
        <v>0</v>
      </c>
    </row>
    <row r="136" spans="2:65" s="1" customFormat="1" ht="24.15" customHeight="1">
      <c r="B136" s="32"/>
      <c r="C136" s="134" t="s">
        <v>172</v>
      </c>
      <c r="D136" s="134" t="s">
        <v>168</v>
      </c>
      <c r="E136" s="135" t="s">
        <v>263</v>
      </c>
      <c r="F136" s="136" t="s">
        <v>264</v>
      </c>
      <c r="G136" s="137" t="s">
        <v>179</v>
      </c>
      <c r="H136" s="138">
        <v>16.489999999999998</v>
      </c>
      <c r="I136" s="139"/>
      <c r="J136" s="140">
        <f>ROUND(I136*H136,2)</f>
        <v>0</v>
      </c>
      <c r="K136" s="141"/>
      <c r="L136" s="32"/>
      <c r="M136" s="142" t="s">
        <v>1</v>
      </c>
      <c r="N136" s="143" t="s">
        <v>43</v>
      </c>
      <c r="P136" s="144">
        <f>O136*H136</f>
        <v>0</v>
      </c>
      <c r="Q136" s="144">
        <v>0</v>
      </c>
      <c r="R136" s="144">
        <f>Q136*H136</f>
        <v>0</v>
      </c>
      <c r="S136" s="144">
        <v>0</v>
      </c>
      <c r="T136" s="145">
        <f>S136*H136</f>
        <v>0</v>
      </c>
      <c r="AR136" s="146" t="s">
        <v>172</v>
      </c>
      <c r="AT136" s="146" t="s">
        <v>168</v>
      </c>
      <c r="AU136" s="146" t="s">
        <v>88</v>
      </c>
      <c r="AY136" s="17" t="s">
        <v>165</v>
      </c>
      <c r="BE136" s="147">
        <f>IF(N136="základní",J136,0)</f>
        <v>0</v>
      </c>
      <c r="BF136" s="147">
        <f>IF(N136="snížená",J136,0)</f>
        <v>0</v>
      </c>
      <c r="BG136" s="147">
        <f>IF(N136="zákl. přenesená",J136,0)</f>
        <v>0</v>
      </c>
      <c r="BH136" s="147">
        <f>IF(N136="sníž. přenesená",J136,0)</f>
        <v>0</v>
      </c>
      <c r="BI136" s="147">
        <f>IF(N136="nulová",J136,0)</f>
        <v>0</v>
      </c>
      <c r="BJ136" s="17" t="s">
        <v>86</v>
      </c>
      <c r="BK136" s="147">
        <f>ROUND(I136*H136,2)</f>
        <v>0</v>
      </c>
      <c r="BL136" s="17" t="s">
        <v>172</v>
      </c>
      <c r="BM136" s="146" t="s">
        <v>644</v>
      </c>
    </row>
    <row r="137" spans="2:65" s="1" customFormat="1" ht="24.15" customHeight="1">
      <c r="B137" s="32"/>
      <c r="C137" s="134" t="s">
        <v>341</v>
      </c>
      <c r="D137" s="134" t="s">
        <v>168</v>
      </c>
      <c r="E137" s="135" t="s">
        <v>272</v>
      </c>
      <c r="F137" s="136" t="s">
        <v>273</v>
      </c>
      <c r="G137" s="137" t="s">
        <v>179</v>
      </c>
      <c r="H137" s="138">
        <v>15.106999999999999</v>
      </c>
      <c r="I137" s="139"/>
      <c r="J137" s="140">
        <f>ROUND(I137*H137,2)</f>
        <v>0</v>
      </c>
      <c r="K137" s="141"/>
      <c r="L137" s="32"/>
      <c r="M137" s="142" t="s">
        <v>1</v>
      </c>
      <c r="N137" s="143" t="s">
        <v>43</v>
      </c>
      <c r="P137" s="144">
        <f>O137*H137</f>
        <v>0</v>
      </c>
      <c r="Q137" s="144">
        <v>0</v>
      </c>
      <c r="R137" s="144">
        <f>Q137*H137</f>
        <v>0</v>
      </c>
      <c r="S137" s="144">
        <v>0</v>
      </c>
      <c r="T137" s="145">
        <f>S137*H137</f>
        <v>0</v>
      </c>
      <c r="AR137" s="146" t="s">
        <v>172</v>
      </c>
      <c r="AT137" s="146" t="s">
        <v>168</v>
      </c>
      <c r="AU137" s="146" t="s">
        <v>88</v>
      </c>
      <c r="AY137" s="17" t="s">
        <v>165</v>
      </c>
      <c r="BE137" s="147">
        <f>IF(N137="základní",J137,0)</f>
        <v>0</v>
      </c>
      <c r="BF137" s="147">
        <f>IF(N137="snížená",J137,0)</f>
        <v>0</v>
      </c>
      <c r="BG137" s="147">
        <f>IF(N137="zákl. přenesená",J137,0)</f>
        <v>0</v>
      </c>
      <c r="BH137" s="147">
        <f>IF(N137="sníž. přenesená",J137,0)</f>
        <v>0</v>
      </c>
      <c r="BI137" s="147">
        <f>IF(N137="nulová",J137,0)</f>
        <v>0</v>
      </c>
      <c r="BJ137" s="17" t="s">
        <v>86</v>
      </c>
      <c r="BK137" s="147">
        <f>ROUND(I137*H137,2)</f>
        <v>0</v>
      </c>
      <c r="BL137" s="17" t="s">
        <v>172</v>
      </c>
      <c r="BM137" s="146" t="s">
        <v>645</v>
      </c>
    </row>
    <row r="138" spans="2:65" s="1" customFormat="1" ht="24.15" customHeight="1">
      <c r="B138" s="32"/>
      <c r="C138" s="134" t="s">
        <v>646</v>
      </c>
      <c r="D138" s="134" t="s">
        <v>168</v>
      </c>
      <c r="E138" s="135" t="s">
        <v>647</v>
      </c>
      <c r="F138" s="136" t="s">
        <v>648</v>
      </c>
      <c r="G138" s="137" t="s">
        <v>179</v>
      </c>
      <c r="H138" s="138">
        <v>226.60499999999999</v>
      </c>
      <c r="I138" s="139"/>
      <c r="J138" s="140">
        <f>ROUND(I138*H138,2)</f>
        <v>0</v>
      </c>
      <c r="K138" s="141"/>
      <c r="L138" s="32"/>
      <c r="M138" s="142" t="s">
        <v>1</v>
      </c>
      <c r="N138" s="143" t="s">
        <v>43</v>
      </c>
      <c r="P138" s="144">
        <f>O138*H138</f>
        <v>0</v>
      </c>
      <c r="Q138" s="144">
        <v>0</v>
      </c>
      <c r="R138" s="144">
        <f>Q138*H138</f>
        <v>0</v>
      </c>
      <c r="S138" s="144">
        <v>0</v>
      </c>
      <c r="T138" s="145">
        <f>S138*H138</f>
        <v>0</v>
      </c>
      <c r="AR138" s="146" t="s">
        <v>172</v>
      </c>
      <c r="AT138" s="146" t="s">
        <v>168</v>
      </c>
      <c r="AU138" s="146" t="s">
        <v>88</v>
      </c>
      <c r="AY138" s="17" t="s">
        <v>165</v>
      </c>
      <c r="BE138" s="147">
        <f>IF(N138="základní",J138,0)</f>
        <v>0</v>
      </c>
      <c r="BF138" s="147">
        <f>IF(N138="snížená",J138,0)</f>
        <v>0</v>
      </c>
      <c r="BG138" s="147">
        <f>IF(N138="zákl. přenesená",J138,0)</f>
        <v>0</v>
      </c>
      <c r="BH138" s="147">
        <f>IF(N138="sníž. přenesená",J138,0)</f>
        <v>0</v>
      </c>
      <c r="BI138" s="147">
        <f>IF(N138="nulová",J138,0)</f>
        <v>0</v>
      </c>
      <c r="BJ138" s="17" t="s">
        <v>86</v>
      </c>
      <c r="BK138" s="147">
        <f>ROUND(I138*H138,2)</f>
        <v>0</v>
      </c>
      <c r="BL138" s="17" t="s">
        <v>172</v>
      </c>
      <c r="BM138" s="146" t="s">
        <v>649</v>
      </c>
    </row>
    <row r="139" spans="2:65" s="12" customFormat="1" ht="10.199999999999999">
      <c r="B139" s="148"/>
      <c r="D139" s="149" t="s">
        <v>174</v>
      </c>
      <c r="E139" s="150" t="s">
        <v>1</v>
      </c>
      <c r="F139" s="151" t="s">
        <v>650</v>
      </c>
      <c r="H139" s="152">
        <v>226.60499999999999</v>
      </c>
      <c r="I139" s="153"/>
      <c r="L139" s="148"/>
      <c r="M139" s="154"/>
      <c r="T139" s="155"/>
      <c r="AT139" s="150" t="s">
        <v>174</v>
      </c>
      <c r="AU139" s="150" t="s">
        <v>88</v>
      </c>
      <c r="AV139" s="12" t="s">
        <v>88</v>
      </c>
      <c r="AW139" s="12" t="s">
        <v>34</v>
      </c>
      <c r="AX139" s="12" t="s">
        <v>86</v>
      </c>
      <c r="AY139" s="150" t="s">
        <v>165</v>
      </c>
    </row>
    <row r="140" spans="2:65" s="1" customFormat="1" ht="49.05" customHeight="1">
      <c r="B140" s="32"/>
      <c r="C140" s="134" t="s">
        <v>651</v>
      </c>
      <c r="D140" s="134" t="s">
        <v>168</v>
      </c>
      <c r="E140" s="135" t="s">
        <v>281</v>
      </c>
      <c r="F140" s="136" t="s">
        <v>282</v>
      </c>
      <c r="G140" s="137" t="s">
        <v>179</v>
      </c>
      <c r="H140" s="138">
        <v>15.106999999999999</v>
      </c>
      <c r="I140" s="139"/>
      <c r="J140" s="140">
        <f>ROUND(I140*H140,2)</f>
        <v>0</v>
      </c>
      <c r="K140" s="141"/>
      <c r="L140" s="32"/>
      <c r="M140" s="142" t="s">
        <v>1</v>
      </c>
      <c r="N140" s="143" t="s">
        <v>43</v>
      </c>
      <c r="P140" s="144">
        <f>O140*H140</f>
        <v>0</v>
      </c>
      <c r="Q140" s="144">
        <v>0</v>
      </c>
      <c r="R140" s="144">
        <f>Q140*H140</f>
        <v>0</v>
      </c>
      <c r="S140" s="144">
        <v>0</v>
      </c>
      <c r="T140" s="145">
        <f>S140*H140</f>
        <v>0</v>
      </c>
      <c r="AR140" s="146" t="s">
        <v>172</v>
      </c>
      <c r="AT140" s="146" t="s">
        <v>168</v>
      </c>
      <c r="AU140" s="146" t="s">
        <v>88</v>
      </c>
      <c r="AY140" s="17" t="s">
        <v>165</v>
      </c>
      <c r="BE140" s="147">
        <f>IF(N140="základní",J140,0)</f>
        <v>0</v>
      </c>
      <c r="BF140" s="147">
        <f>IF(N140="snížená",J140,0)</f>
        <v>0</v>
      </c>
      <c r="BG140" s="147">
        <f>IF(N140="zákl. přenesená",J140,0)</f>
        <v>0</v>
      </c>
      <c r="BH140" s="147">
        <f>IF(N140="sníž. přenesená",J140,0)</f>
        <v>0</v>
      </c>
      <c r="BI140" s="147">
        <f>IF(N140="nulová",J140,0)</f>
        <v>0</v>
      </c>
      <c r="BJ140" s="17" t="s">
        <v>86</v>
      </c>
      <c r="BK140" s="147">
        <f>ROUND(I140*H140,2)</f>
        <v>0</v>
      </c>
      <c r="BL140" s="17" t="s">
        <v>172</v>
      </c>
      <c r="BM140" s="146" t="s">
        <v>652</v>
      </c>
    </row>
    <row r="141" spans="2:65" s="12" customFormat="1" ht="10.199999999999999">
      <c r="B141" s="148"/>
      <c r="D141" s="149" t="s">
        <v>174</v>
      </c>
      <c r="E141" s="150" t="s">
        <v>1</v>
      </c>
      <c r="F141" s="151" t="s">
        <v>653</v>
      </c>
      <c r="H141" s="152">
        <v>15.106999999999999</v>
      </c>
      <c r="I141" s="153"/>
      <c r="L141" s="148"/>
      <c r="M141" s="154"/>
      <c r="T141" s="155"/>
      <c r="AT141" s="150" t="s">
        <v>174</v>
      </c>
      <c r="AU141" s="150" t="s">
        <v>88</v>
      </c>
      <c r="AV141" s="12" t="s">
        <v>88</v>
      </c>
      <c r="AW141" s="12" t="s">
        <v>34</v>
      </c>
      <c r="AX141" s="12" t="s">
        <v>86</v>
      </c>
      <c r="AY141" s="150" t="s">
        <v>165</v>
      </c>
    </row>
    <row r="142" spans="2:65" s="11" customFormat="1" ht="25.95" customHeight="1">
      <c r="B142" s="122"/>
      <c r="D142" s="123" t="s">
        <v>77</v>
      </c>
      <c r="E142" s="124" t="s">
        <v>294</v>
      </c>
      <c r="F142" s="124" t="s">
        <v>295</v>
      </c>
      <c r="I142" s="125"/>
      <c r="J142" s="126">
        <f>BK142</f>
        <v>0</v>
      </c>
      <c r="L142" s="122"/>
      <c r="M142" s="127"/>
      <c r="P142" s="128">
        <f>P143+P163</f>
        <v>0</v>
      </c>
      <c r="R142" s="128">
        <f>R143+R163</f>
        <v>16.489545800000002</v>
      </c>
      <c r="T142" s="129">
        <f>T143+T163</f>
        <v>15.106518000000003</v>
      </c>
      <c r="AR142" s="123" t="s">
        <v>88</v>
      </c>
      <c r="AT142" s="130" t="s">
        <v>77</v>
      </c>
      <c r="AU142" s="130" t="s">
        <v>78</v>
      </c>
      <c r="AY142" s="123" t="s">
        <v>165</v>
      </c>
      <c r="BK142" s="131">
        <f>BK143+BK163</f>
        <v>0</v>
      </c>
    </row>
    <row r="143" spans="2:65" s="11" customFormat="1" ht="22.8" customHeight="1">
      <c r="B143" s="122"/>
      <c r="D143" s="123" t="s">
        <v>77</v>
      </c>
      <c r="E143" s="132" t="s">
        <v>654</v>
      </c>
      <c r="F143" s="132" t="s">
        <v>655</v>
      </c>
      <c r="I143" s="125"/>
      <c r="J143" s="133">
        <f>BK143</f>
        <v>0</v>
      </c>
      <c r="L143" s="122"/>
      <c r="M143" s="127"/>
      <c r="P143" s="128">
        <f>SUM(P144:P162)</f>
        <v>0</v>
      </c>
      <c r="R143" s="128">
        <f>SUM(R144:R162)</f>
        <v>2.2766250000000001</v>
      </c>
      <c r="T143" s="129">
        <f>SUM(T144:T162)</f>
        <v>1.4267500000000002</v>
      </c>
      <c r="AR143" s="123" t="s">
        <v>88</v>
      </c>
      <c r="AT143" s="130" t="s">
        <v>77</v>
      </c>
      <c r="AU143" s="130" t="s">
        <v>86</v>
      </c>
      <c r="AY143" s="123" t="s">
        <v>165</v>
      </c>
      <c r="BK143" s="131">
        <f>SUM(BK144:BK162)</f>
        <v>0</v>
      </c>
    </row>
    <row r="144" spans="2:65" s="1" customFormat="1" ht="24.15" customHeight="1">
      <c r="B144" s="32"/>
      <c r="C144" s="134" t="s">
        <v>656</v>
      </c>
      <c r="D144" s="134" t="s">
        <v>168</v>
      </c>
      <c r="E144" s="135" t="s">
        <v>657</v>
      </c>
      <c r="F144" s="136" t="s">
        <v>658</v>
      </c>
      <c r="G144" s="137" t="s">
        <v>207</v>
      </c>
      <c r="H144" s="138">
        <v>37.5</v>
      </c>
      <c r="I144" s="139"/>
      <c r="J144" s="140">
        <f>ROUND(I144*H144,2)</f>
        <v>0</v>
      </c>
      <c r="K144" s="141"/>
      <c r="L144" s="32"/>
      <c r="M144" s="142" t="s">
        <v>1</v>
      </c>
      <c r="N144" s="143" t="s">
        <v>43</v>
      </c>
      <c r="P144" s="144">
        <f>O144*H144</f>
        <v>0</v>
      </c>
      <c r="Q144" s="144">
        <v>1.363E-2</v>
      </c>
      <c r="R144" s="144">
        <f>Q144*H144</f>
        <v>0.51112499999999994</v>
      </c>
      <c r="S144" s="144">
        <v>0</v>
      </c>
      <c r="T144" s="145">
        <f>S144*H144</f>
        <v>0</v>
      </c>
      <c r="AR144" s="146" t="s">
        <v>301</v>
      </c>
      <c r="AT144" s="146" t="s">
        <v>168</v>
      </c>
      <c r="AU144" s="146" t="s">
        <v>88</v>
      </c>
      <c r="AY144" s="17" t="s">
        <v>165</v>
      </c>
      <c r="BE144" s="147">
        <f>IF(N144="základní",J144,0)</f>
        <v>0</v>
      </c>
      <c r="BF144" s="147">
        <f>IF(N144="snížená",J144,0)</f>
        <v>0</v>
      </c>
      <c r="BG144" s="147">
        <f>IF(N144="zákl. přenesená",J144,0)</f>
        <v>0</v>
      </c>
      <c r="BH144" s="147">
        <f>IF(N144="sníž. přenesená",J144,0)</f>
        <v>0</v>
      </c>
      <c r="BI144" s="147">
        <f>IF(N144="nulová",J144,0)</f>
        <v>0</v>
      </c>
      <c r="BJ144" s="17" t="s">
        <v>86</v>
      </c>
      <c r="BK144" s="147">
        <f>ROUND(I144*H144,2)</f>
        <v>0</v>
      </c>
      <c r="BL144" s="17" t="s">
        <v>301</v>
      </c>
      <c r="BM144" s="146" t="s">
        <v>659</v>
      </c>
    </row>
    <row r="145" spans="2:65" s="12" customFormat="1" ht="10.199999999999999">
      <c r="B145" s="148"/>
      <c r="D145" s="149" t="s">
        <v>174</v>
      </c>
      <c r="E145" s="150" t="s">
        <v>1</v>
      </c>
      <c r="F145" s="151" t="s">
        <v>660</v>
      </c>
      <c r="H145" s="152">
        <v>37.5</v>
      </c>
      <c r="I145" s="153"/>
      <c r="L145" s="148"/>
      <c r="M145" s="154"/>
      <c r="T145" s="155"/>
      <c r="AT145" s="150" t="s">
        <v>174</v>
      </c>
      <c r="AU145" s="150" t="s">
        <v>88</v>
      </c>
      <c r="AV145" s="12" t="s">
        <v>88</v>
      </c>
      <c r="AW145" s="12" t="s">
        <v>34</v>
      </c>
      <c r="AX145" s="12" t="s">
        <v>78</v>
      </c>
      <c r="AY145" s="150" t="s">
        <v>165</v>
      </c>
    </row>
    <row r="146" spans="2:65" s="15" customFormat="1" ht="10.199999999999999">
      <c r="B146" s="169"/>
      <c r="D146" s="149" t="s">
        <v>174</v>
      </c>
      <c r="E146" s="170" t="s">
        <v>1</v>
      </c>
      <c r="F146" s="171" t="s">
        <v>184</v>
      </c>
      <c r="H146" s="172">
        <v>37.5</v>
      </c>
      <c r="I146" s="173"/>
      <c r="L146" s="169"/>
      <c r="M146" s="174"/>
      <c r="T146" s="175"/>
      <c r="AT146" s="170" t="s">
        <v>174</v>
      </c>
      <c r="AU146" s="170" t="s">
        <v>88</v>
      </c>
      <c r="AV146" s="15" t="s">
        <v>166</v>
      </c>
      <c r="AW146" s="15" t="s">
        <v>34</v>
      </c>
      <c r="AX146" s="15" t="s">
        <v>78</v>
      </c>
      <c r="AY146" s="170" t="s">
        <v>165</v>
      </c>
    </row>
    <row r="147" spans="2:65" s="13" customFormat="1" ht="10.199999999999999">
      <c r="B147" s="156"/>
      <c r="D147" s="149" t="s">
        <v>174</v>
      </c>
      <c r="E147" s="157" t="s">
        <v>1</v>
      </c>
      <c r="F147" s="158" t="s">
        <v>176</v>
      </c>
      <c r="H147" s="159">
        <v>37.5</v>
      </c>
      <c r="I147" s="160"/>
      <c r="L147" s="156"/>
      <c r="M147" s="161"/>
      <c r="T147" s="162"/>
      <c r="AT147" s="157" t="s">
        <v>174</v>
      </c>
      <c r="AU147" s="157" t="s">
        <v>88</v>
      </c>
      <c r="AV147" s="13" t="s">
        <v>172</v>
      </c>
      <c r="AW147" s="13" t="s">
        <v>34</v>
      </c>
      <c r="AX147" s="13" t="s">
        <v>86</v>
      </c>
      <c r="AY147" s="157" t="s">
        <v>165</v>
      </c>
    </row>
    <row r="148" spans="2:65" s="1" customFormat="1" ht="33" customHeight="1">
      <c r="B148" s="32"/>
      <c r="C148" s="134" t="s">
        <v>210</v>
      </c>
      <c r="D148" s="134" t="s">
        <v>168</v>
      </c>
      <c r="E148" s="135" t="s">
        <v>661</v>
      </c>
      <c r="F148" s="136" t="s">
        <v>662</v>
      </c>
      <c r="G148" s="137" t="s">
        <v>193</v>
      </c>
      <c r="H148" s="138">
        <v>285.35000000000002</v>
      </c>
      <c r="I148" s="139"/>
      <c r="J148" s="140">
        <f>ROUND(I148*H148,2)</f>
        <v>0</v>
      </c>
      <c r="K148" s="141"/>
      <c r="L148" s="32"/>
      <c r="M148" s="142" t="s">
        <v>1</v>
      </c>
      <c r="N148" s="143" t="s">
        <v>43</v>
      </c>
      <c r="P148" s="144">
        <f>O148*H148</f>
        <v>0</v>
      </c>
      <c r="Q148" s="144">
        <v>0</v>
      </c>
      <c r="R148" s="144">
        <f>Q148*H148</f>
        <v>0</v>
      </c>
      <c r="S148" s="144">
        <v>0</v>
      </c>
      <c r="T148" s="145">
        <f>S148*H148</f>
        <v>0</v>
      </c>
      <c r="AR148" s="146" t="s">
        <v>301</v>
      </c>
      <c r="AT148" s="146" t="s">
        <v>168</v>
      </c>
      <c r="AU148" s="146" t="s">
        <v>88</v>
      </c>
      <c r="AY148" s="17" t="s">
        <v>165</v>
      </c>
      <c r="BE148" s="147">
        <f>IF(N148="základní",J148,0)</f>
        <v>0</v>
      </c>
      <c r="BF148" s="147">
        <f>IF(N148="snížená",J148,0)</f>
        <v>0</v>
      </c>
      <c r="BG148" s="147">
        <f>IF(N148="zákl. přenesená",J148,0)</f>
        <v>0</v>
      </c>
      <c r="BH148" s="147">
        <f>IF(N148="sníž. přenesená",J148,0)</f>
        <v>0</v>
      </c>
      <c r="BI148" s="147">
        <f>IF(N148="nulová",J148,0)</f>
        <v>0</v>
      </c>
      <c r="BJ148" s="17" t="s">
        <v>86</v>
      </c>
      <c r="BK148" s="147">
        <f>ROUND(I148*H148,2)</f>
        <v>0</v>
      </c>
      <c r="BL148" s="17" t="s">
        <v>301</v>
      </c>
      <c r="BM148" s="146" t="s">
        <v>663</v>
      </c>
    </row>
    <row r="149" spans="2:65" s="12" customFormat="1" ht="10.199999999999999">
      <c r="B149" s="148"/>
      <c r="D149" s="149" t="s">
        <v>174</v>
      </c>
      <c r="E149" s="150" t="s">
        <v>1</v>
      </c>
      <c r="F149" s="151" t="s">
        <v>628</v>
      </c>
      <c r="H149" s="152">
        <v>285.35000000000002</v>
      </c>
      <c r="I149" s="153"/>
      <c r="L149" s="148"/>
      <c r="M149" s="154"/>
      <c r="T149" s="155"/>
      <c r="AT149" s="150" t="s">
        <v>174</v>
      </c>
      <c r="AU149" s="150" t="s">
        <v>88</v>
      </c>
      <c r="AV149" s="12" t="s">
        <v>88</v>
      </c>
      <c r="AW149" s="12" t="s">
        <v>34</v>
      </c>
      <c r="AX149" s="12" t="s">
        <v>78</v>
      </c>
      <c r="AY149" s="150" t="s">
        <v>165</v>
      </c>
    </row>
    <row r="150" spans="2:65" s="15" customFormat="1" ht="10.199999999999999">
      <c r="B150" s="169"/>
      <c r="D150" s="149" t="s">
        <v>174</v>
      </c>
      <c r="E150" s="170" t="s">
        <v>1</v>
      </c>
      <c r="F150" s="171" t="s">
        <v>184</v>
      </c>
      <c r="H150" s="172">
        <v>285.35000000000002</v>
      </c>
      <c r="I150" s="173"/>
      <c r="L150" s="169"/>
      <c r="M150" s="174"/>
      <c r="T150" s="175"/>
      <c r="AT150" s="170" t="s">
        <v>174</v>
      </c>
      <c r="AU150" s="170" t="s">
        <v>88</v>
      </c>
      <c r="AV150" s="15" t="s">
        <v>166</v>
      </c>
      <c r="AW150" s="15" t="s">
        <v>34</v>
      </c>
      <c r="AX150" s="15" t="s">
        <v>78</v>
      </c>
      <c r="AY150" s="170" t="s">
        <v>165</v>
      </c>
    </row>
    <row r="151" spans="2:65" s="13" customFormat="1" ht="10.199999999999999">
      <c r="B151" s="156"/>
      <c r="D151" s="149" t="s">
        <v>174</v>
      </c>
      <c r="E151" s="157" t="s">
        <v>1</v>
      </c>
      <c r="F151" s="158" t="s">
        <v>176</v>
      </c>
      <c r="H151" s="159">
        <v>285.35000000000002</v>
      </c>
      <c r="I151" s="160"/>
      <c r="L151" s="156"/>
      <c r="M151" s="161"/>
      <c r="T151" s="162"/>
      <c r="AT151" s="157" t="s">
        <v>174</v>
      </c>
      <c r="AU151" s="157" t="s">
        <v>88</v>
      </c>
      <c r="AV151" s="13" t="s">
        <v>172</v>
      </c>
      <c r="AW151" s="13" t="s">
        <v>34</v>
      </c>
      <c r="AX151" s="13" t="s">
        <v>86</v>
      </c>
      <c r="AY151" s="157" t="s">
        <v>165</v>
      </c>
    </row>
    <row r="152" spans="2:65" s="1" customFormat="1" ht="10.199999999999999">
      <c r="B152" s="32"/>
      <c r="D152" s="149" t="s">
        <v>218</v>
      </c>
      <c r="F152" s="187" t="s">
        <v>664</v>
      </c>
      <c r="L152" s="32"/>
      <c r="M152" s="188"/>
      <c r="T152" s="56"/>
      <c r="AU152" s="17" t="s">
        <v>88</v>
      </c>
    </row>
    <row r="153" spans="2:65" s="1" customFormat="1" ht="24.15" customHeight="1">
      <c r="B153" s="32"/>
      <c r="C153" s="176" t="s">
        <v>212</v>
      </c>
      <c r="D153" s="176" t="s">
        <v>185</v>
      </c>
      <c r="E153" s="177" t="s">
        <v>665</v>
      </c>
      <c r="F153" s="178" t="s">
        <v>666</v>
      </c>
      <c r="G153" s="179" t="s">
        <v>248</v>
      </c>
      <c r="H153" s="180">
        <v>3.21</v>
      </c>
      <c r="I153" s="181"/>
      <c r="J153" s="182">
        <f>ROUND(I153*H153,2)</f>
        <v>0</v>
      </c>
      <c r="K153" s="183"/>
      <c r="L153" s="184"/>
      <c r="M153" s="185" t="s">
        <v>1</v>
      </c>
      <c r="N153" s="186" t="s">
        <v>43</v>
      </c>
      <c r="P153" s="144">
        <f>O153*H153</f>
        <v>0</v>
      </c>
      <c r="Q153" s="144">
        <v>0.55000000000000004</v>
      </c>
      <c r="R153" s="144">
        <f>Q153*H153</f>
        <v>1.7655000000000001</v>
      </c>
      <c r="S153" s="144">
        <v>0</v>
      </c>
      <c r="T153" s="145">
        <f>S153*H153</f>
        <v>0</v>
      </c>
      <c r="AR153" s="146" t="s">
        <v>308</v>
      </c>
      <c r="AT153" s="146" t="s">
        <v>185</v>
      </c>
      <c r="AU153" s="146" t="s">
        <v>88</v>
      </c>
      <c r="AY153" s="17" t="s">
        <v>165</v>
      </c>
      <c r="BE153" s="147">
        <f>IF(N153="základní",J153,0)</f>
        <v>0</v>
      </c>
      <c r="BF153" s="147">
        <f>IF(N153="snížená",J153,0)</f>
        <v>0</v>
      </c>
      <c r="BG153" s="147">
        <f>IF(N153="zákl. přenesená",J153,0)</f>
        <v>0</v>
      </c>
      <c r="BH153" s="147">
        <f>IF(N153="sníž. přenesená",J153,0)</f>
        <v>0</v>
      </c>
      <c r="BI153" s="147">
        <f>IF(N153="nulová",J153,0)</f>
        <v>0</v>
      </c>
      <c r="BJ153" s="17" t="s">
        <v>86</v>
      </c>
      <c r="BK153" s="147">
        <f>ROUND(I153*H153,2)</f>
        <v>0</v>
      </c>
      <c r="BL153" s="17" t="s">
        <v>301</v>
      </c>
      <c r="BM153" s="146" t="s">
        <v>667</v>
      </c>
    </row>
    <row r="154" spans="2:65" s="12" customFormat="1" ht="10.199999999999999">
      <c r="B154" s="148"/>
      <c r="D154" s="149" t="s">
        <v>174</v>
      </c>
      <c r="E154" s="150" t="s">
        <v>1</v>
      </c>
      <c r="F154" s="151" t="s">
        <v>668</v>
      </c>
      <c r="H154" s="152">
        <v>3.21</v>
      </c>
      <c r="I154" s="153"/>
      <c r="L154" s="148"/>
      <c r="M154" s="154"/>
      <c r="T154" s="155"/>
      <c r="AT154" s="150" t="s">
        <v>174</v>
      </c>
      <c r="AU154" s="150" t="s">
        <v>88</v>
      </c>
      <c r="AV154" s="12" t="s">
        <v>88</v>
      </c>
      <c r="AW154" s="12" t="s">
        <v>34</v>
      </c>
      <c r="AX154" s="12" t="s">
        <v>78</v>
      </c>
      <c r="AY154" s="150" t="s">
        <v>165</v>
      </c>
    </row>
    <row r="155" spans="2:65" s="15" customFormat="1" ht="10.199999999999999">
      <c r="B155" s="169"/>
      <c r="D155" s="149" t="s">
        <v>174</v>
      </c>
      <c r="E155" s="170" t="s">
        <v>1</v>
      </c>
      <c r="F155" s="171" t="s">
        <v>184</v>
      </c>
      <c r="H155" s="172">
        <v>3.21</v>
      </c>
      <c r="I155" s="173"/>
      <c r="L155" s="169"/>
      <c r="M155" s="174"/>
      <c r="T155" s="175"/>
      <c r="AT155" s="170" t="s">
        <v>174</v>
      </c>
      <c r="AU155" s="170" t="s">
        <v>88</v>
      </c>
      <c r="AV155" s="15" t="s">
        <v>166</v>
      </c>
      <c r="AW155" s="15" t="s">
        <v>34</v>
      </c>
      <c r="AX155" s="15" t="s">
        <v>78</v>
      </c>
      <c r="AY155" s="170" t="s">
        <v>165</v>
      </c>
    </row>
    <row r="156" spans="2:65" s="13" customFormat="1" ht="10.199999999999999">
      <c r="B156" s="156"/>
      <c r="D156" s="149" t="s">
        <v>174</v>
      </c>
      <c r="E156" s="157" t="s">
        <v>1</v>
      </c>
      <c r="F156" s="158" t="s">
        <v>176</v>
      </c>
      <c r="H156" s="159">
        <v>3.21</v>
      </c>
      <c r="I156" s="160"/>
      <c r="L156" s="156"/>
      <c r="M156" s="161"/>
      <c r="T156" s="162"/>
      <c r="AT156" s="157" t="s">
        <v>174</v>
      </c>
      <c r="AU156" s="157" t="s">
        <v>88</v>
      </c>
      <c r="AV156" s="13" t="s">
        <v>172</v>
      </c>
      <c r="AW156" s="13" t="s">
        <v>34</v>
      </c>
      <c r="AX156" s="13" t="s">
        <v>86</v>
      </c>
      <c r="AY156" s="157" t="s">
        <v>165</v>
      </c>
    </row>
    <row r="157" spans="2:65" s="1" customFormat="1" ht="24.15" customHeight="1">
      <c r="B157" s="32"/>
      <c r="C157" s="134" t="s">
        <v>188</v>
      </c>
      <c r="D157" s="134" t="s">
        <v>168</v>
      </c>
      <c r="E157" s="135" t="s">
        <v>669</v>
      </c>
      <c r="F157" s="136" t="s">
        <v>670</v>
      </c>
      <c r="G157" s="137" t="s">
        <v>193</v>
      </c>
      <c r="H157" s="138">
        <v>285.35000000000002</v>
      </c>
      <c r="I157" s="139"/>
      <c r="J157" s="140">
        <f>ROUND(I157*H157,2)</f>
        <v>0</v>
      </c>
      <c r="K157" s="141"/>
      <c r="L157" s="32"/>
      <c r="M157" s="142" t="s">
        <v>1</v>
      </c>
      <c r="N157" s="143" t="s">
        <v>43</v>
      </c>
      <c r="P157" s="144">
        <f>O157*H157</f>
        <v>0</v>
      </c>
      <c r="Q157" s="144">
        <v>0</v>
      </c>
      <c r="R157" s="144">
        <f>Q157*H157</f>
        <v>0</v>
      </c>
      <c r="S157" s="144">
        <v>5.0000000000000001E-3</v>
      </c>
      <c r="T157" s="145">
        <f>S157*H157</f>
        <v>1.4267500000000002</v>
      </c>
      <c r="AR157" s="146" t="s">
        <v>301</v>
      </c>
      <c r="AT157" s="146" t="s">
        <v>168</v>
      </c>
      <c r="AU157" s="146" t="s">
        <v>88</v>
      </c>
      <c r="AY157" s="17" t="s">
        <v>165</v>
      </c>
      <c r="BE157" s="147">
        <f>IF(N157="základní",J157,0)</f>
        <v>0</v>
      </c>
      <c r="BF157" s="147">
        <f>IF(N157="snížená",J157,0)</f>
        <v>0</v>
      </c>
      <c r="BG157" s="147">
        <f>IF(N157="zákl. přenesená",J157,0)</f>
        <v>0</v>
      </c>
      <c r="BH157" s="147">
        <f>IF(N157="sníž. přenesená",J157,0)</f>
        <v>0</v>
      </c>
      <c r="BI157" s="147">
        <f>IF(N157="nulová",J157,0)</f>
        <v>0</v>
      </c>
      <c r="BJ157" s="17" t="s">
        <v>86</v>
      </c>
      <c r="BK157" s="147">
        <f>ROUND(I157*H157,2)</f>
        <v>0</v>
      </c>
      <c r="BL157" s="17" t="s">
        <v>301</v>
      </c>
      <c r="BM157" s="146" t="s">
        <v>671</v>
      </c>
    </row>
    <row r="158" spans="2:65" s="12" customFormat="1" ht="10.199999999999999">
      <c r="B158" s="148"/>
      <c r="D158" s="149" t="s">
        <v>174</v>
      </c>
      <c r="E158" s="150" t="s">
        <v>1</v>
      </c>
      <c r="F158" s="151" t="s">
        <v>628</v>
      </c>
      <c r="H158" s="152">
        <v>285.35000000000002</v>
      </c>
      <c r="I158" s="153"/>
      <c r="L158" s="148"/>
      <c r="M158" s="154"/>
      <c r="T158" s="155"/>
      <c r="AT158" s="150" t="s">
        <v>174</v>
      </c>
      <c r="AU158" s="150" t="s">
        <v>88</v>
      </c>
      <c r="AV158" s="12" t="s">
        <v>88</v>
      </c>
      <c r="AW158" s="12" t="s">
        <v>34</v>
      </c>
      <c r="AX158" s="12" t="s">
        <v>78</v>
      </c>
      <c r="AY158" s="150" t="s">
        <v>165</v>
      </c>
    </row>
    <row r="159" spans="2:65" s="15" customFormat="1" ht="10.199999999999999">
      <c r="B159" s="169"/>
      <c r="D159" s="149" t="s">
        <v>174</v>
      </c>
      <c r="E159" s="170" t="s">
        <v>1</v>
      </c>
      <c r="F159" s="171" t="s">
        <v>184</v>
      </c>
      <c r="H159" s="172">
        <v>285.35000000000002</v>
      </c>
      <c r="I159" s="173"/>
      <c r="L159" s="169"/>
      <c r="M159" s="174"/>
      <c r="T159" s="175"/>
      <c r="AT159" s="170" t="s">
        <v>174</v>
      </c>
      <c r="AU159" s="170" t="s">
        <v>88</v>
      </c>
      <c r="AV159" s="15" t="s">
        <v>166</v>
      </c>
      <c r="AW159" s="15" t="s">
        <v>34</v>
      </c>
      <c r="AX159" s="15" t="s">
        <v>78</v>
      </c>
      <c r="AY159" s="170" t="s">
        <v>165</v>
      </c>
    </row>
    <row r="160" spans="2:65" s="13" customFormat="1" ht="10.199999999999999">
      <c r="B160" s="156"/>
      <c r="D160" s="149" t="s">
        <v>174</v>
      </c>
      <c r="E160" s="157" t="s">
        <v>1</v>
      </c>
      <c r="F160" s="158" t="s">
        <v>176</v>
      </c>
      <c r="H160" s="159">
        <v>285.35000000000002</v>
      </c>
      <c r="I160" s="160"/>
      <c r="L160" s="156"/>
      <c r="M160" s="161"/>
      <c r="T160" s="162"/>
      <c r="AT160" s="157" t="s">
        <v>174</v>
      </c>
      <c r="AU160" s="157" t="s">
        <v>88</v>
      </c>
      <c r="AV160" s="13" t="s">
        <v>172</v>
      </c>
      <c r="AW160" s="13" t="s">
        <v>34</v>
      </c>
      <c r="AX160" s="13" t="s">
        <v>86</v>
      </c>
      <c r="AY160" s="157" t="s">
        <v>165</v>
      </c>
    </row>
    <row r="161" spans="2:65" s="1" customFormat="1" ht="10.199999999999999">
      <c r="B161" s="32"/>
      <c r="D161" s="149" t="s">
        <v>218</v>
      </c>
      <c r="F161" s="187" t="s">
        <v>664</v>
      </c>
      <c r="L161" s="32"/>
      <c r="M161" s="188"/>
      <c r="T161" s="56"/>
      <c r="AU161" s="17" t="s">
        <v>88</v>
      </c>
    </row>
    <row r="162" spans="2:65" s="1" customFormat="1" ht="24.15" customHeight="1">
      <c r="B162" s="32"/>
      <c r="C162" s="134" t="s">
        <v>226</v>
      </c>
      <c r="D162" s="134" t="s">
        <v>168</v>
      </c>
      <c r="E162" s="135" t="s">
        <v>672</v>
      </c>
      <c r="F162" s="136" t="s">
        <v>673</v>
      </c>
      <c r="G162" s="137" t="s">
        <v>179</v>
      </c>
      <c r="H162" s="138">
        <v>2.2770000000000001</v>
      </c>
      <c r="I162" s="139"/>
      <c r="J162" s="140">
        <f>ROUND(I162*H162,2)</f>
        <v>0</v>
      </c>
      <c r="K162" s="141"/>
      <c r="L162" s="32"/>
      <c r="M162" s="142" t="s">
        <v>1</v>
      </c>
      <c r="N162" s="143" t="s">
        <v>43</v>
      </c>
      <c r="P162" s="144">
        <f>O162*H162</f>
        <v>0</v>
      </c>
      <c r="Q162" s="144">
        <v>0</v>
      </c>
      <c r="R162" s="144">
        <f>Q162*H162</f>
        <v>0</v>
      </c>
      <c r="S162" s="144">
        <v>0</v>
      </c>
      <c r="T162" s="145">
        <f>S162*H162</f>
        <v>0</v>
      </c>
      <c r="AR162" s="146" t="s">
        <v>301</v>
      </c>
      <c r="AT162" s="146" t="s">
        <v>168</v>
      </c>
      <c r="AU162" s="146" t="s">
        <v>88</v>
      </c>
      <c r="AY162" s="17" t="s">
        <v>165</v>
      </c>
      <c r="BE162" s="147">
        <f>IF(N162="základní",J162,0)</f>
        <v>0</v>
      </c>
      <c r="BF162" s="147">
        <f>IF(N162="snížená",J162,0)</f>
        <v>0</v>
      </c>
      <c r="BG162" s="147">
        <f>IF(N162="zákl. přenesená",J162,0)</f>
        <v>0</v>
      </c>
      <c r="BH162" s="147">
        <f>IF(N162="sníž. přenesená",J162,0)</f>
        <v>0</v>
      </c>
      <c r="BI162" s="147">
        <f>IF(N162="nulová",J162,0)</f>
        <v>0</v>
      </c>
      <c r="BJ162" s="17" t="s">
        <v>86</v>
      </c>
      <c r="BK162" s="147">
        <f>ROUND(I162*H162,2)</f>
        <v>0</v>
      </c>
      <c r="BL162" s="17" t="s">
        <v>301</v>
      </c>
      <c r="BM162" s="146" t="s">
        <v>674</v>
      </c>
    </row>
    <row r="163" spans="2:65" s="11" customFormat="1" ht="22.8" customHeight="1">
      <c r="B163" s="122"/>
      <c r="D163" s="123" t="s">
        <v>77</v>
      </c>
      <c r="E163" s="132" t="s">
        <v>675</v>
      </c>
      <c r="F163" s="132" t="s">
        <v>676</v>
      </c>
      <c r="I163" s="125"/>
      <c r="J163" s="133">
        <f>BK163</f>
        <v>0</v>
      </c>
      <c r="L163" s="122"/>
      <c r="M163" s="127"/>
      <c r="P163" s="128">
        <f>SUM(P164:P214)</f>
        <v>0</v>
      </c>
      <c r="R163" s="128">
        <f>SUM(R164:R214)</f>
        <v>14.212920800000003</v>
      </c>
      <c r="T163" s="129">
        <f>SUM(T164:T214)</f>
        <v>13.679768000000003</v>
      </c>
      <c r="AR163" s="123" t="s">
        <v>88</v>
      </c>
      <c r="AT163" s="130" t="s">
        <v>77</v>
      </c>
      <c r="AU163" s="130" t="s">
        <v>86</v>
      </c>
      <c r="AY163" s="123" t="s">
        <v>165</v>
      </c>
      <c r="BK163" s="131">
        <f>SUM(BK164:BK214)</f>
        <v>0</v>
      </c>
    </row>
    <row r="164" spans="2:65" s="1" customFormat="1" ht="24.15" customHeight="1">
      <c r="B164" s="32"/>
      <c r="C164" s="134" t="s">
        <v>8</v>
      </c>
      <c r="D164" s="134" t="s">
        <v>168</v>
      </c>
      <c r="E164" s="135" t="s">
        <v>677</v>
      </c>
      <c r="F164" s="136" t="s">
        <v>678</v>
      </c>
      <c r="G164" s="137" t="s">
        <v>171</v>
      </c>
      <c r="H164" s="138">
        <v>14</v>
      </c>
      <c r="I164" s="139"/>
      <c r="J164" s="140">
        <f>ROUND(I164*H164,2)</f>
        <v>0</v>
      </c>
      <c r="K164" s="141"/>
      <c r="L164" s="32"/>
      <c r="M164" s="142" t="s">
        <v>1</v>
      </c>
      <c r="N164" s="143" t="s">
        <v>43</v>
      </c>
      <c r="P164" s="144">
        <f>O164*H164</f>
        <v>0</v>
      </c>
      <c r="Q164" s="144">
        <v>4.7699999999999999E-3</v>
      </c>
      <c r="R164" s="144">
        <f>Q164*H164</f>
        <v>6.6780000000000006E-2</v>
      </c>
      <c r="S164" s="144">
        <v>0</v>
      </c>
      <c r="T164" s="145">
        <f>S164*H164</f>
        <v>0</v>
      </c>
      <c r="AR164" s="146" t="s">
        <v>301</v>
      </c>
      <c r="AT164" s="146" t="s">
        <v>168</v>
      </c>
      <c r="AU164" s="146" t="s">
        <v>88</v>
      </c>
      <c r="AY164" s="17" t="s">
        <v>165</v>
      </c>
      <c r="BE164" s="147">
        <f>IF(N164="základní",J164,0)</f>
        <v>0</v>
      </c>
      <c r="BF164" s="147">
        <f>IF(N164="snížená",J164,0)</f>
        <v>0</v>
      </c>
      <c r="BG164" s="147">
        <f>IF(N164="zákl. přenesená",J164,0)</f>
        <v>0</v>
      </c>
      <c r="BH164" s="147">
        <f>IF(N164="sníž. přenesená",J164,0)</f>
        <v>0</v>
      </c>
      <c r="BI164" s="147">
        <f>IF(N164="nulová",J164,0)</f>
        <v>0</v>
      </c>
      <c r="BJ164" s="17" t="s">
        <v>86</v>
      </c>
      <c r="BK164" s="147">
        <f>ROUND(I164*H164,2)</f>
        <v>0</v>
      </c>
      <c r="BL164" s="17" t="s">
        <v>301</v>
      </c>
      <c r="BM164" s="146" t="s">
        <v>679</v>
      </c>
    </row>
    <row r="165" spans="2:65" s="12" customFormat="1" ht="10.199999999999999">
      <c r="B165" s="148"/>
      <c r="D165" s="149" t="s">
        <v>174</v>
      </c>
      <c r="E165" s="150" t="s">
        <v>1</v>
      </c>
      <c r="F165" s="151" t="s">
        <v>241</v>
      </c>
      <c r="H165" s="152">
        <v>14</v>
      </c>
      <c r="I165" s="153"/>
      <c r="L165" s="148"/>
      <c r="M165" s="154"/>
      <c r="T165" s="155"/>
      <c r="AT165" s="150" t="s">
        <v>174</v>
      </c>
      <c r="AU165" s="150" t="s">
        <v>88</v>
      </c>
      <c r="AV165" s="12" t="s">
        <v>88</v>
      </c>
      <c r="AW165" s="12" t="s">
        <v>34</v>
      </c>
      <c r="AX165" s="12" t="s">
        <v>78</v>
      </c>
      <c r="AY165" s="150" t="s">
        <v>165</v>
      </c>
    </row>
    <row r="166" spans="2:65" s="15" customFormat="1" ht="10.199999999999999">
      <c r="B166" s="169"/>
      <c r="D166" s="149" t="s">
        <v>174</v>
      </c>
      <c r="E166" s="170" t="s">
        <v>1</v>
      </c>
      <c r="F166" s="171" t="s">
        <v>184</v>
      </c>
      <c r="H166" s="172">
        <v>14</v>
      </c>
      <c r="I166" s="173"/>
      <c r="L166" s="169"/>
      <c r="M166" s="174"/>
      <c r="T166" s="175"/>
      <c r="AT166" s="170" t="s">
        <v>174</v>
      </c>
      <c r="AU166" s="170" t="s">
        <v>88</v>
      </c>
      <c r="AV166" s="15" t="s">
        <v>166</v>
      </c>
      <c r="AW166" s="15" t="s">
        <v>34</v>
      </c>
      <c r="AX166" s="15" t="s">
        <v>78</v>
      </c>
      <c r="AY166" s="170" t="s">
        <v>165</v>
      </c>
    </row>
    <row r="167" spans="2:65" s="13" customFormat="1" ht="10.199999999999999">
      <c r="B167" s="156"/>
      <c r="D167" s="149" t="s">
        <v>174</v>
      </c>
      <c r="E167" s="157" t="s">
        <v>1</v>
      </c>
      <c r="F167" s="158" t="s">
        <v>176</v>
      </c>
      <c r="H167" s="159">
        <v>14</v>
      </c>
      <c r="I167" s="160"/>
      <c r="L167" s="156"/>
      <c r="M167" s="161"/>
      <c r="T167" s="162"/>
      <c r="AT167" s="157" t="s">
        <v>174</v>
      </c>
      <c r="AU167" s="157" t="s">
        <v>88</v>
      </c>
      <c r="AV167" s="13" t="s">
        <v>172</v>
      </c>
      <c r="AW167" s="13" t="s">
        <v>34</v>
      </c>
      <c r="AX167" s="13" t="s">
        <v>86</v>
      </c>
      <c r="AY167" s="157" t="s">
        <v>165</v>
      </c>
    </row>
    <row r="168" spans="2:65" s="1" customFormat="1" ht="24.15" customHeight="1">
      <c r="B168" s="32"/>
      <c r="C168" s="134" t="s">
        <v>305</v>
      </c>
      <c r="D168" s="134" t="s">
        <v>168</v>
      </c>
      <c r="E168" s="135" t="s">
        <v>680</v>
      </c>
      <c r="F168" s="136" t="s">
        <v>681</v>
      </c>
      <c r="G168" s="137" t="s">
        <v>193</v>
      </c>
      <c r="H168" s="138">
        <v>285.35000000000002</v>
      </c>
      <c r="I168" s="139"/>
      <c r="J168" s="140">
        <f>ROUND(I168*H168,2)</f>
        <v>0</v>
      </c>
      <c r="K168" s="141"/>
      <c r="L168" s="32"/>
      <c r="M168" s="142" t="s">
        <v>1</v>
      </c>
      <c r="N168" s="143" t="s">
        <v>43</v>
      </c>
      <c r="P168" s="144">
        <f>O168*H168</f>
        <v>0</v>
      </c>
      <c r="Q168" s="144">
        <v>0</v>
      </c>
      <c r="R168" s="144">
        <f>Q168*H168</f>
        <v>0</v>
      </c>
      <c r="S168" s="144">
        <v>4.5080000000000002E-2</v>
      </c>
      <c r="T168" s="145">
        <f>S168*H168</f>
        <v>12.863578000000002</v>
      </c>
      <c r="AR168" s="146" t="s">
        <v>301</v>
      </c>
      <c r="AT168" s="146" t="s">
        <v>168</v>
      </c>
      <c r="AU168" s="146" t="s">
        <v>88</v>
      </c>
      <c r="AY168" s="17" t="s">
        <v>165</v>
      </c>
      <c r="BE168" s="147">
        <f>IF(N168="základní",J168,0)</f>
        <v>0</v>
      </c>
      <c r="BF168" s="147">
        <f>IF(N168="snížená",J168,0)</f>
        <v>0</v>
      </c>
      <c r="BG168" s="147">
        <f>IF(N168="zákl. přenesená",J168,0)</f>
        <v>0</v>
      </c>
      <c r="BH168" s="147">
        <f>IF(N168="sníž. přenesená",J168,0)</f>
        <v>0</v>
      </c>
      <c r="BI168" s="147">
        <f>IF(N168="nulová",J168,0)</f>
        <v>0</v>
      </c>
      <c r="BJ168" s="17" t="s">
        <v>86</v>
      </c>
      <c r="BK168" s="147">
        <f>ROUND(I168*H168,2)</f>
        <v>0</v>
      </c>
      <c r="BL168" s="17" t="s">
        <v>301</v>
      </c>
      <c r="BM168" s="146" t="s">
        <v>682</v>
      </c>
    </row>
    <row r="169" spans="2:65" s="12" customFormat="1" ht="10.199999999999999">
      <c r="B169" s="148"/>
      <c r="D169" s="149" t="s">
        <v>174</v>
      </c>
      <c r="E169" s="150" t="s">
        <v>1</v>
      </c>
      <c r="F169" s="151" t="s">
        <v>683</v>
      </c>
      <c r="H169" s="152">
        <v>285.35000000000002</v>
      </c>
      <c r="I169" s="153"/>
      <c r="L169" s="148"/>
      <c r="M169" s="154"/>
      <c r="T169" s="155"/>
      <c r="AT169" s="150" t="s">
        <v>174</v>
      </c>
      <c r="AU169" s="150" t="s">
        <v>88</v>
      </c>
      <c r="AV169" s="12" t="s">
        <v>88</v>
      </c>
      <c r="AW169" s="12" t="s">
        <v>34</v>
      </c>
      <c r="AX169" s="12" t="s">
        <v>78</v>
      </c>
      <c r="AY169" s="150" t="s">
        <v>165</v>
      </c>
    </row>
    <row r="170" spans="2:65" s="15" customFormat="1" ht="10.199999999999999">
      <c r="B170" s="169"/>
      <c r="D170" s="149" t="s">
        <v>174</v>
      </c>
      <c r="E170" s="170" t="s">
        <v>1</v>
      </c>
      <c r="F170" s="171" t="s">
        <v>184</v>
      </c>
      <c r="H170" s="172">
        <v>285.35000000000002</v>
      </c>
      <c r="I170" s="173"/>
      <c r="L170" s="169"/>
      <c r="M170" s="174"/>
      <c r="T170" s="175"/>
      <c r="AT170" s="170" t="s">
        <v>174</v>
      </c>
      <c r="AU170" s="170" t="s">
        <v>88</v>
      </c>
      <c r="AV170" s="15" t="s">
        <v>166</v>
      </c>
      <c r="AW170" s="15" t="s">
        <v>34</v>
      </c>
      <c r="AX170" s="15" t="s">
        <v>78</v>
      </c>
      <c r="AY170" s="170" t="s">
        <v>165</v>
      </c>
    </row>
    <row r="171" spans="2:65" s="13" customFormat="1" ht="10.199999999999999">
      <c r="B171" s="156"/>
      <c r="D171" s="149" t="s">
        <v>174</v>
      </c>
      <c r="E171" s="157" t="s">
        <v>1</v>
      </c>
      <c r="F171" s="158" t="s">
        <v>176</v>
      </c>
      <c r="H171" s="159">
        <v>285.35000000000002</v>
      </c>
      <c r="I171" s="160"/>
      <c r="L171" s="156"/>
      <c r="M171" s="161"/>
      <c r="T171" s="162"/>
      <c r="AT171" s="157" t="s">
        <v>174</v>
      </c>
      <c r="AU171" s="157" t="s">
        <v>88</v>
      </c>
      <c r="AV171" s="13" t="s">
        <v>172</v>
      </c>
      <c r="AW171" s="13" t="s">
        <v>34</v>
      </c>
      <c r="AX171" s="13" t="s">
        <v>86</v>
      </c>
      <c r="AY171" s="157" t="s">
        <v>165</v>
      </c>
    </row>
    <row r="172" spans="2:65" s="1" customFormat="1" ht="24.15" customHeight="1">
      <c r="B172" s="32"/>
      <c r="C172" s="134" t="s">
        <v>311</v>
      </c>
      <c r="D172" s="134" t="s">
        <v>168</v>
      </c>
      <c r="E172" s="135" t="s">
        <v>684</v>
      </c>
      <c r="F172" s="136" t="s">
        <v>685</v>
      </c>
      <c r="G172" s="137" t="s">
        <v>207</v>
      </c>
      <c r="H172" s="138">
        <v>57</v>
      </c>
      <c r="I172" s="139"/>
      <c r="J172" s="140">
        <f>ROUND(I172*H172,2)</f>
        <v>0</v>
      </c>
      <c r="K172" s="141"/>
      <c r="L172" s="32"/>
      <c r="M172" s="142" t="s">
        <v>1</v>
      </c>
      <c r="N172" s="143" t="s">
        <v>43</v>
      </c>
      <c r="P172" s="144">
        <f>O172*H172</f>
        <v>0</v>
      </c>
      <c r="Q172" s="144">
        <v>0</v>
      </c>
      <c r="R172" s="144">
        <f>Q172*H172</f>
        <v>0</v>
      </c>
      <c r="S172" s="144">
        <v>1.392E-2</v>
      </c>
      <c r="T172" s="145">
        <f>S172*H172</f>
        <v>0.79344000000000003</v>
      </c>
      <c r="AR172" s="146" t="s">
        <v>301</v>
      </c>
      <c r="AT172" s="146" t="s">
        <v>168</v>
      </c>
      <c r="AU172" s="146" t="s">
        <v>88</v>
      </c>
      <c r="AY172" s="17" t="s">
        <v>165</v>
      </c>
      <c r="BE172" s="147">
        <f>IF(N172="základní",J172,0)</f>
        <v>0</v>
      </c>
      <c r="BF172" s="147">
        <f>IF(N172="snížená",J172,0)</f>
        <v>0</v>
      </c>
      <c r="BG172" s="147">
        <f>IF(N172="zákl. přenesená",J172,0)</f>
        <v>0</v>
      </c>
      <c r="BH172" s="147">
        <f>IF(N172="sníž. přenesená",J172,0)</f>
        <v>0</v>
      </c>
      <c r="BI172" s="147">
        <f>IF(N172="nulová",J172,0)</f>
        <v>0</v>
      </c>
      <c r="BJ172" s="17" t="s">
        <v>86</v>
      </c>
      <c r="BK172" s="147">
        <f>ROUND(I172*H172,2)</f>
        <v>0</v>
      </c>
      <c r="BL172" s="17" t="s">
        <v>301</v>
      </c>
      <c r="BM172" s="146" t="s">
        <v>686</v>
      </c>
    </row>
    <row r="173" spans="2:65" s="12" customFormat="1" ht="10.199999999999999">
      <c r="B173" s="148"/>
      <c r="D173" s="149" t="s">
        <v>174</v>
      </c>
      <c r="E173" s="150" t="s">
        <v>1</v>
      </c>
      <c r="F173" s="151" t="s">
        <v>687</v>
      </c>
      <c r="H173" s="152">
        <v>57</v>
      </c>
      <c r="I173" s="153"/>
      <c r="L173" s="148"/>
      <c r="M173" s="154"/>
      <c r="T173" s="155"/>
      <c r="AT173" s="150" t="s">
        <v>174</v>
      </c>
      <c r="AU173" s="150" t="s">
        <v>88</v>
      </c>
      <c r="AV173" s="12" t="s">
        <v>88</v>
      </c>
      <c r="AW173" s="12" t="s">
        <v>34</v>
      </c>
      <c r="AX173" s="12" t="s">
        <v>78</v>
      </c>
      <c r="AY173" s="150" t="s">
        <v>165</v>
      </c>
    </row>
    <row r="174" spans="2:65" s="15" customFormat="1" ht="10.199999999999999">
      <c r="B174" s="169"/>
      <c r="D174" s="149" t="s">
        <v>174</v>
      </c>
      <c r="E174" s="170" t="s">
        <v>1</v>
      </c>
      <c r="F174" s="171" t="s">
        <v>184</v>
      </c>
      <c r="H174" s="172">
        <v>57</v>
      </c>
      <c r="I174" s="173"/>
      <c r="L174" s="169"/>
      <c r="M174" s="174"/>
      <c r="T174" s="175"/>
      <c r="AT174" s="170" t="s">
        <v>174</v>
      </c>
      <c r="AU174" s="170" t="s">
        <v>88</v>
      </c>
      <c r="AV174" s="15" t="s">
        <v>166</v>
      </c>
      <c r="AW174" s="15" t="s">
        <v>34</v>
      </c>
      <c r="AX174" s="15" t="s">
        <v>78</v>
      </c>
      <c r="AY174" s="170" t="s">
        <v>165</v>
      </c>
    </row>
    <row r="175" spans="2:65" s="13" customFormat="1" ht="10.199999999999999">
      <c r="B175" s="156"/>
      <c r="D175" s="149" t="s">
        <v>174</v>
      </c>
      <c r="E175" s="157" t="s">
        <v>1</v>
      </c>
      <c r="F175" s="158" t="s">
        <v>176</v>
      </c>
      <c r="H175" s="159">
        <v>57</v>
      </c>
      <c r="I175" s="160"/>
      <c r="L175" s="156"/>
      <c r="M175" s="161"/>
      <c r="T175" s="162"/>
      <c r="AT175" s="157" t="s">
        <v>174</v>
      </c>
      <c r="AU175" s="157" t="s">
        <v>88</v>
      </c>
      <c r="AV175" s="13" t="s">
        <v>172</v>
      </c>
      <c r="AW175" s="13" t="s">
        <v>34</v>
      </c>
      <c r="AX175" s="13" t="s">
        <v>86</v>
      </c>
      <c r="AY175" s="157" t="s">
        <v>165</v>
      </c>
    </row>
    <row r="176" spans="2:65" s="1" customFormat="1" ht="24.15" customHeight="1">
      <c r="B176" s="32"/>
      <c r="C176" s="134" t="s">
        <v>232</v>
      </c>
      <c r="D176" s="134" t="s">
        <v>168</v>
      </c>
      <c r="E176" s="135" t="s">
        <v>688</v>
      </c>
      <c r="F176" s="136" t="s">
        <v>689</v>
      </c>
      <c r="G176" s="137" t="s">
        <v>193</v>
      </c>
      <c r="H176" s="138">
        <v>285.35000000000002</v>
      </c>
      <c r="I176" s="139"/>
      <c r="J176" s="140">
        <f>ROUND(I176*H176,2)</f>
        <v>0</v>
      </c>
      <c r="K176" s="141"/>
      <c r="L176" s="32"/>
      <c r="M176" s="142" t="s">
        <v>1</v>
      </c>
      <c r="N176" s="143" t="s">
        <v>43</v>
      </c>
      <c r="P176" s="144">
        <f>O176*H176</f>
        <v>0</v>
      </c>
      <c r="Q176" s="144">
        <v>4.6690000000000002E-2</v>
      </c>
      <c r="R176" s="144">
        <f>Q176*H176</f>
        <v>13.322991500000002</v>
      </c>
      <c r="S176" s="144">
        <v>0</v>
      </c>
      <c r="T176" s="145">
        <f>S176*H176</f>
        <v>0</v>
      </c>
      <c r="AR176" s="146" t="s">
        <v>301</v>
      </c>
      <c r="AT176" s="146" t="s">
        <v>168</v>
      </c>
      <c r="AU176" s="146" t="s">
        <v>88</v>
      </c>
      <c r="AY176" s="17" t="s">
        <v>165</v>
      </c>
      <c r="BE176" s="147">
        <f>IF(N176="základní",J176,0)</f>
        <v>0</v>
      </c>
      <c r="BF176" s="147">
        <f>IF(N176="snížená",J176,0)</f>
        <v>0</v>
      </c>
      <c r="BG176" s="147">
        <f>IF(N176="zákl. přenesená",J176,0)</f>
        <v>0</v>
      </c>
      <c r="BH176" s="147">
        <f>IF(N176="sníž. přenesená",J176,0)</f>
        <v>0</v>
      </c>
      <c r="BI176" s="147">
        <f>IF(N176="nulová",J176,0)</f>
        <v>0</v>
      </c>
      <c r="BJ176" s="17" t="s">
        <v>86</v>
      </c>
      <c r="BK176" s="147">
        <f>ROUND(I176*H176,2)</f>
        <v>0</v>
      </c>
      <c r="BL176" s="17" t="s">
        <v>301</v>
      </c>
      <c r="BM176" s="146" t="s">
        <v>690</v>
      </c>
    </row>
    <row r="177" spans="2:65" s="12" customFormat="1" ht="10.199999999999999">
      <c r="B177" s="148"/>
      <c r="D177" s="149" t="s">
        <v>174</v>
      </c>
      <c r="E177" s="150" t="s">
        <v>1</v>
      </c>
      <c r="F177" s="151" t="s">
        <v>628</v>
      </c>
      <c r="H177" s="152">
        <v>285.35000000000002</v>
      </c>
      <c r="I177" s="153"/>
      <c r="L177" s="148"/>
      <c r="M177" s="154"/>
      <c r="T177" s="155"/>
      <c r="AT177" s="150" t="s">
        <v>174</v>
      </c>
      <c r="AU177" s="150" t="s">
        <v>88</v>
      </c>
      <c r="AV177" s="12" t="s">
        <v>88</v>
      </c>
      <c r="AW177" s="12" t="s">
        <v>34</v>
      </c>
      <c r="AX177" s="12" t="s">
        <v>78</v>
      </c>
      <c r="AY177" s="150" t="s">
        <v>165</v>
      </c>
    </row>
    <row r="178" spans="2:65" s="15" customFormat="1" ht="10.199999999999999">
      <c r="B178" s="169"/>
      <c r="D178" s="149" t="s">
        <v>174</v>
      </c>
      <c r="E178" s="170" t="s">
        <v>1</v>
      </c>
      <c r="F178" s="171" t="s">
        <v>184</v>
      </c>
      <c r="H178" s="172">
        <v>285.35000000000002</v>
      </c>
      <c r="I178" s="173"/>
      <c r="L178" s="169"/>
      <c r="M178" s="174"/>
      <c r="T178" s="175"/>
      <c r="AT178" s="170" t="s">
        <v>174</v>
      </c>
      <c r="AU178" s="170" t="s">
        <v>88</v>
      </c>
      <c r="AV178" s="15" t="s">
        <v>166</v>
      </c>
      <c r="AW178" s="15" t="s">
        <v>34</v>
      </c>
      <c r="AX178" s="15" t="s">
        <v>78</v>
      </c>
      <c r="AY178" s="170" t="s">
        <v>165</v>
      </c>
    </row>
    <row r="179" spans="2:65" s="13" customFormat="1" ht="10.199999999999999">
      <c r="B179" s="156"/>
      <c r="D179" s="149" t="s">
        <v>174</v>
      </c>
      <c r="E179" s="157" t="s">
        <v>1</v>
      </c>
      <c r="F179" s="158" t="s">
        <v>176</v>
      </c>
      <c r="H179" s="159">
        <v>285.35000000000002</v>
      </c>
      <c r="I179" s="160"/>
      <c r="L179" s="156"/>
      <c r="M179" s="161"/>
      <c r="T179" s="162"/>
      <c r="AT179" s="157" t="s">
        <v>174</v>
      </c>
      <c r="AU179" s="157" t="s">
        <v>88</v>
      </c>
      <c r="AV179" s="13" t="s">
        <v>172</v>
      </c>
      <c r="AW179" s="13" t="s">
        <v>34</v>
      </c>
      <c r="AX179" s="13" t="s">
        <v>86</v>
      </c>
      <c r="AY179" s="157" t="s">
        <v>165</v>
      </c>
    </row>
    <row r="180" spans="2:65" s="1" customFormat="1" ht="10.199999999999999">
      <c r="B180" s="32"/>
      <c r="D180" s="149" t="s">
        <v>218</v>
      </c>
      <c r="F180" s="187" t="s">
        <v>664</v>
      </c>
      <c r="L180" s="32"/>
      <c r="M180" s="188"/>
      <c r="T180" s="56"/>
      <c r="AU180" s="17" t="s">
        <v>88</v>
      </c>
    </row>
    <row r="181" spans="2:65" s="1" customFormat="1" ht="21.75" customHeight="1">
      <c r="B181" s="32"/>
      <c r="C181" s="134" t="s">
        <v>241</v>
      </c>
      <c r="D181" s="134" t="s">
        <v>168</v>
      </c>
      <c r="E181" s="135" t="s">
        <v>691</v>
      </c>
      <c r="F181" s="136" t="s">
        <v>692</v>
      </c>
      <c r="G181" s="137" t="s">
        <v>207</v>
      </c>
      <c r="H181" s="138">
        <v>69.98</v>
      </c>
      <c r="I181" s="139"/>
      <c r="J181" s="140">
        <f>ROUND(I181*H181,2)</f>
        <v>0</v>
      </c>
      <c r="K181" s="141"/>
      <c r="L181" s="32"/>
      <c r="M181" s="142" t="s">
        <v>1</v>
      </c>
      <c r="N181" s="143" t="s">
        <v>43</v>
      </c>
      <c r="P181" s="144">
        <f>O181*H181</f>
        <v>0</v>
      </c>
      <c r="Q181" s="144">
        <v>1.3999999999999999E-4</v>
      </c>
      <c r="R181" s="144">
        <f>Q181*H181</f>
        <v>9.797199999999999E-3</v>
      </c>
      <c r="S181" s="144">
        <v>0</v>
      </c>
      <c r="T181" s="145">
        <f>S181*H181</f>
        <v>0</v>
      </c>
      <c r="AR181" s="146" t="s">
        <v>301</v>
      </c>
      <c r="AT181" s="146" t="s">
        <v>168</v>
      </c>
      <c r="AU181" s="146" t="s">
        <v>88</v>
      </c>
      <c r="AY181" s="17" t="s">
        <v>165</v>
      </c>
      <c r="BE181" s="147">
        <f>IF(N181="základní",J181,0)</f>
        <v>0</v>
      </c>
      <c r="BF181" s="147">
        <f>IF(N181="snížená",J181,0)</f>
        <v>0</v>
      </c>
      <c r="BG181" s="147">
        <f>IF(N181="zákl. přenesená",J181,0)</f>
        <v>0</v>
      </c>
      <c r="BH181" s="147">
        <f>IF(N181="sníž. přenesená",J181,0)</f>
        <v>0</v>
      </c>
      <c r="BI181" s="147">
        <f>IF(N181="nulová",J181,0)</f>
        <v>0</v>
      </c>
      <c r="BJ181" s="17" t="s">
        <v>86</v>
      </c>
      <c r="BK181" s="147">
        <f>ROUND(I181*H181,2)</f>
        <v>0</v>
      </c>
      <c r="BL181" s="17" t="s">
        <v>301</v>
      </c>
      <c r="BM181" s="146" t="s">
        <v>693</v>
      </c>
    </row>
    <row r="182" spans="2:65" s="12" customFormat="1" ht="10.199999999999999">
      <c r="B182" s="148"/>
      <c r="D182" s="149" t="s">
        <v>174</v>
      </c>
      <c r="E182" s="150" t="s">
        <v>1</v>
      </c>
      <c r="F182" s="151" t="s">
        <v>694</v>
      </c>
      <c r="H182" s="152">
        <v>69.98</v>
      </c>
      <c r="I182" s="153"/>
      <c r="L182" s="148"/>
      <c r="M182" s="154"/>
      <c r="T182" s="155"/>
      <c r="AT182" s="150" t="s">
        <v>174</v>
      </c>
      <c r="AU182" s="150" t="s">
        <v>88</v>
      </c>
      <c r="AV182" s="12" t="s">
        <v>88</v>
      </c>
      <c r="AW182" s="12" t="s">
        <v>34</v>
      </c>
      <c r="AX182" s="12" t="s">
        <v>78</v>
      </c>
      <c r="AY182" s="150" t="s">
        <v>165</v>
      </c>
    </row>
    <row r="183" spans="2:65" s="15" customFormat="1" ht="10.199999999999999">
      <c r="B183" s="169"/>
      <c r="D183" s="149" t="s">
        <v>174</v>
      </c>
      <c r="E183" s="170" t="s">
        <v>1</v>
      </c>
      <c r="F183" s="171" t="s">
        <v>184</v>
      </c>
      <c r="H183" s="172">
        <v>69.98</v>
      </c>
      <c r="I183" s="173"/>
      <c r="L183" s="169"/>
      <c r="M183" s="174"/>
      <c r="T183" s="175"/>
      <c r="AT183" s="170" t="s">
        <v>174</v>
      </c>
      <c r="AU183" s="170" t="s">
        <v>88</v>
      </c>
      <c r="AV183" s="15" t="s">
        <v>166</v>
      </c>
      <c r="AW183" s="15" t="s">
        <v>34</v>
      </c>
      <c r="AX183" s="15" t="s">
        <v>78</v>
      </c>
      <c r="AY183" s="170" t="s">
        <v>165</v>
      </c>
    </row>
    <row r="184" spans="2:65" s="13" customFormat="1" ht="10.199999999999999">
      <c r="B184" s="156"/>
      <c r="D184" s="149" t="s">
        <v>174</v>
      </c>
      <c r="E184" s="157" t="s">
        <v>1</v>
      </c>
      <c r="F184" s="158" t="s">
        <v>176</v>
      </c>
      <c r="H184" s="159">
        <v>69.98</v>
      </c>
      <c r="I184" s="160"/>
      <c r="L184" s="156"/>
      <c r="M184" s="161"/>
      <c r="T184" s="162"/>
      <c r="AT184" s="157" t="s">
        <v>174</v>
      </c>
      <c r="AU184" s="157" t="s">
        <v>88</v>
      </c>
      <c r="AV184" s="13" t="s">
        <v>172</v>
      </c>
      <c r="AW184" s="13" t="s">
        <v>34</v>
      </c>
      <c r="AX184" s="13" t="s">
        <v>86</v>
      </c>
      <c r="AY184" s="157" t="s">
        <v>165</v>
      </c>
    </row>
    <row r="185" spans="2:65" s="1" customFormat="1" ht="24.15" customHeight="1">
      <c r="B185" s="32"/>
      <c r="C185" s="134" t="s">
        <v>336</v>
      </c>
      <c r="D185" s="134" t="s">
        <v>168</v>
      </c>
      <c r="E185" s="135" t="s">
        <v>695</v>
      </c>
      <c r="F185" s="136" t="s">
        <v>696</v>
      </c>
      <c r="G185" s="137" t="s">
        <v>207</v>
      </c>
      <c r="H185" s="138">
        <v>68</v>
      </c>
      <c r="I185" s="139"/>
      <c r="J185" s="140">
        <f>ROUND(I185*H185,2)</f>
        <v>0</v>
      </c>
      <c r="K185" s="141"/>
      <c r="L185" s="32"/>
      <c r="M185" s="142" t="s">
        <v>1</v>
      </c>
      <c r="N185" s="143" t="s">
        <v>43</v>
      </c>
      <c r="P185" s="144">
        <f>O185*H185</f>
        <v>0</v>
      </c>
      <c r="Q185" s="144">
        <v>2.5000000000000001E-4</v>
      </c>
      <c r="R185" s="144">
        <f>Q185*H185</f>
        <v>1.7000000000000001E-2</v>
      </c>
      <c r="S185" s="144">
        <v>0</v>
      </c>
      <c r="T185" s="145">
        <f>S185*H185</f>
        <v>0</v>
      </c>
      <c r="AR185" s="146" t="s">
        <v>301</v>
      </c>
      <c r="AT185" s="146" t="s">
        <v>168</v>
      </c>
      <c r="AU185" s="146" t="s">
        <v>88</v>
      </c>
      <c r="AY185" s="17" t="s">
        <v>165</v>
      </c>
      <c r="BE185" s="147">
        <f>IF(N185="základní",J185,0)</f>
        <v>0</v>
      </c>
      <c r="BF185" s="147">
        <f>IF(N185="snížená",J185,0)</f>
        <v>0</v>
      </c>
      <c r="BG185" s="147">
        <f>IF(N185="zákl. přenesená",J185,0)</f>
        <v>0</v>
      </c>
      <c r="BH185" s="147">
        <f>IF(N185="sníž. přenesená",J185,0)</f>
        <v>0</v>
      </c>
      <c r="BI185" s="147">
        <f>IF(N185="nulová",J185,0)</f>
        <v>0</v>
      </c>
      <c r="BJ185" s="17" t="s">
        <v>86</v>
      </c>
      <c r="BK185" s="147">
        <f>ROUND(I185*H185,2)</f>
        <v>0</v>
      </c>
      <c r="BL185" s="17" t="s">
        <v>301</v>
      </c>
      <c r="BM185" s="146" t="s">
        <v>697</v>
      </c>
    </row>
    <row r="186" spans="2:65" s="12" customFormat="1" ht="10.199999999999999">
      <c r="B186" s="148"/>
      <c r="D186" s="149" t="s">
        <v>174</v>
      </c>
      <c r="E186" s="150" t="s">
        <v>1</v>
      </c>
      <c r="F186" s="151" t="s">
        <v>698</v>
      </c>
      <c r="H186" s="152">
        <v>68</v>
      </c>
      <c r="I186" s="153"/>
      <c r="L186" s="148"/>
      <c r="M186" s="154"/>
      <c r="T186" s="155"/>
      <c r="AT186" s="150" t="s">
        <v>174</v>
      </c>
      <c r="AU186" s="150" t="s">
        <v>88</v>
      </c>
      <c r="AV186" s="12" t="s">
        <v>88</v>
      </c>
      <c r="AW186" s="12" t="s">
        <v>34</v>
      </c>
      <c r="AX186" s="12" t="s">
        <v>78</v>
      </c>
      <c r="AY186" s="150" t="s">
        <v>165</v>
      </c>
    </row>
    <row r="187" spans="2:65" s="15" customFormat="1" ht="10.199999999999999">
      <c r="B187" s="169"/>
      <c r="D187" s="149" t="s">
        <v>174</v>
      </c>
      <c r="E187" s="170" t="s">
        <v>1</v>
      </c>
      <c r="F187" s="171" t="s">
        <v>184</v>
      </c>
      <c r="H187" s="172">
        <v>68</v>
      </c>
      <c r="I187" s="173"/>
      <c r="L187" s="169"/>
      <c r="M187" s="174"/>
      <c r="T187" s="175"/>
      <c r="AT187" s="170" t="s">
        <v>174</v>
      </c>
      <c r="AU187" s="170" t="s">
        <v>88</v>
      </c>
      <c r="AV187" s="15" t="s">
        <v>166</v>
      </c>
      <c r="AW187" s="15" t="s">
        <v>34</v>
      </c>
      <c r="AX187" s="15" t="s">
        <v>78</v>
      </c>
      <c r="AY187" s="170" t="s">
        <v>165</v>
      </c>
    </row>
    <row r="188" spans="2:65" s="13" customFormat="1" ht="10.199999999999999">
      <c r="B188" s="156"/>
      <c r="D188" s="149" t="s">
        <v>174</v>
      </c>
      <c r="E188" s="157" t="s">
        <v>1</v>
      </c>
      <c r="F188" s="158" t="s">
        <v>176</v>
      </c>
      <c r="H188" s="159">
        <v>68</v>
      </c>
      <c r="I188" s="160"/>
      <c r="L188" s="156"/>
      <c r="M188" s="161"/>
      <c r="T188" s="162"/>
      <c r="AT188" s="157" t="s">
        <v>174</v>
      </c>
      <c r="AU188" s="157" t="s">
        <v>88</v>
      </c>
      <c r="AV188" s="13" t="s">
        <v>172</v>
      </c>
      <c r="AW188" s="13" t="s">
        <v>34</v>
      </c>
      <c r="AX188" s="13" t="s">
        <v>86</v>
      </c>
      <c r="AY188" s="157" t="s">
        <v>165</v>
      </c>
    </row>
    <row r="189" spans="2:65" s="1" customFormat="1" ht="33" customHeight="1">
      <c r="B189" s="32"/>
      <c r="C189" s="134" t="s">
        <v>245</v>
      </c>
      <c r="D189" s="134" t="s">
        <v>168</v>
      </c>
      <c r="E189" s="135" t="s">
        <v>699</v>
      </c>
      <c r="F189" s="136" t="s">
        <v>700</v>
      </c>
      <c r="G189" s="137" t="s">
        <v>207</v>
      </c>
      <c r="H189" s="138">
        <v>44</v>
      </c>
      <c r="I189" s="139"/>
      <c r="J189" s="140">
        <f>ROUND(I189*H189,2)</f>
        <v>0</v>
      </c>
      <c r="K189" s="141"/>
      <c r="L189" s="32"/>
      <c r="M189" s="142" t="s">
        <v>1</v>
      </c>
      <c r="N189" s="143" t="s">
        <v>43</v>
      </c>
      <c r="P189" s="144">
        <f>O189*H189</f>
        <v>0</v>
      </c>
      <c r="Q189" s="144">
        <v>1.3220000000000001E-2</v>
      </c>
      <c r="R189" s="144">
        <f>Q189*H189</f>
        <v>0.58168000000000009</v>
      </c>
      <c r="S189" s="144">
        <v>0</v>
      </c>
      <c r="T189" s="145">
        <f>S189*H189</f>
        <v>0</v>
      </c>
      <c r="AR189" s="146" t="s">
        <v>301</v>
      </c>
      <c r="AT189" s="146" t="s">
        <v>168</v>
      </c>
      <c r="AU189" s="146" t="s">
        <v>88</v>
      </c>
      <c r="AY189" s="17" t="s">
        <v>165</v>
      </c>
      <c r="BE189" s="147">
        <f>IF(N189="základní",J189,0)</f>
        <v>0</v>
      </c>
      <c r="BF189" s="147">
        <f>IF(N189="snížená",J189,0)</f>
        <v>0</v>
      </c>
      <c r="BG189" s="147">
        <f>IF(N189="zákl. přenesená",J189,0)</f>
        <v>0</v>
      </c>
      <c r="BH189" s="147">
        <f>IF(N189="sníž. přenesená",J189,0)</f>
        <v>0</v>
      </c>
      <c r="BI189" s="147">
        <f>IF(N189="nulová",J189,0)</f>
        <v>0</v>
      </c>
      <c r="BJ189" s="17" t="s">
        <v>86</v>
      </c>
      <c r="BK189" s="147">
        <f>ROUND(I189*H189,2)</f>
        <v>0</v>
      </c>
      <c r="BL189" s="17" t="s">
        <v>301</v>
      </c>
      <c r="BM189" s="146" t="s">
        <v>701</v>
      </c>
    </row>
    <row r="190" spans="2:65" s="12" customFormat="1" ht="10.199999999999999">
      <c r="B190" s="148"/>
      <c r="D190" s="149" t="s">
        <v>174</v>
      </c>
      <c r="E190" s="150" t="s">
        <v>1</v>
      </c>
      <c r="F190" s="151" t="s">
        <v>702</v>
      </c>
      <c r="H190" s="152">
        <v>44</v>
      </c>
      <c r="I190" s="153"/>
      <c r="L190" s="148"/>
      <c r="M190" s="154"/>
      <c r="T190" s="155"/>
      <c r="AT190" s="150" t="s">
        <v>174</v>
      </c>
      <c r="AU190" s="150" t="s">
        <v>88</v>
      </c>
      <c r="AV190" s="12" t="s">
        <v>88</v>
      </c>
      <c r="AW190" s="12" t="s">
        <v>34</v>
      </c>
      <c r="AX190" s="12" t="s">
        <v>78</v>
      </c>
      <c r="AY190" s="150" t="s">
        <v>165</v>
      </c>
    </row>
    <row r="191" spans="2:65" s="15" customFormat="1" ht="10.199999999999999">
      <c r="B191" s="169"/>
      <c r="D191" s="149" t="s">
        <v>174</v>
      </c>
      <c r="E191" s="170" t="s">
        <v>1</v>
      </c>
      <c r="F191" s="171" t="s">
        <v>184</v>
      </c>
      <c r="H191" s="172">
        <v>44</v>
      </c>
      <c r="I191" s="173"/>
      <c r="L191" s="169"/>
      <c r="M191" s="174"/>
      <c r="T191" s="175"/>
      <c r="AT191" s="170" t="s">
        <v>174</v>
      </c>
      <c r="AU191" s="170" t="s">
        <v>88</v>
      </c>
      <c r="AV191" s="15" t="s">
        <v>166</v>
      </c>
      <c r="AW191" s="15" t="s">
        <v>34</v>
      </c>
      <c r="AX191" s="15" t="s">
        <v>78</v>
      </c>
      <c r="AY191" s="170" t="s">
        <v>165</v>
      </c>
    </row>
    <row r="192" spans="2:65" s="13" customFormat="1" ht="10.199999999999999">
      <c r="B192" s="156"/>
      <c r="D192" s="149" t="s">
        <v>174</v>
      </c>
      <c r="E192" s="157" t="s">
        <v>1</v>
      </c>
      <c r="F192" s="158" t="s">
        <v>176</v>
      </c>
      <c r="H192" s="159">
        <v>44</v>
      </c>
      <c r="I192" s="160"/>
      <c r="L192" s="156"/>
      <c r="M192" s="161"/>
      <c r="T192" s="162"/>
      <c r="AT192" s="157" t="s">
        <v>174</v>
      </c>
      <c r="AU192" s="157" t="s">
        <v>88</v>
      </c>
      <c r="AV192" s="13" t="s">
        <v>172</v>
      </c>
      <c r="AW192" s="13" t="s">
        <v>34</v>
      </c>
      <c r="AX192" s="13" t="s">
        <v>86</v>
      </c>
      <c r="AY192" s="157" t="s">
        <v>165</v>
      </c>
    </row>
    <row r="193" spans="2:65" s="1" customFormat="1" ht="24.15" customHeight="1">
      <c r="B193" s="32"/>
      <c r="C193" s="134" t="s">
        <v>301</v>
      </c>
      <c r="D193" s="134" t="s">
        <v>168</v>
      </c>
      <c r="E193" s="135" t="s">
        <v>703</v>
      </c>
      <c r="F193" s="136" t="s">
        <v>704</v>
      </c>
      <c r="G193" s="137" t="s">
        <v>207</v>
      </c>
      <c r="H193" s="138">
        <v>13.9</v>
      </c>
      <c r="I193" s="139"/>
      <c r="J193" s="140">
        <f>ROUND(I193*H193,2)</f>
        <v>0</v>
      </c>
      <c r="K193" s="141"/>
      <c r="L193" s="32"/>
      <c r="M193" s="142" t="s">
        <v>1</v>
      </c>
      <c r="N193" s="143" t="s">
        <v>43</v>
      </c>
      <c r="P193" s="144">
        <f>O193*H193</f>
        <v>0</v>
      </c>
      <c r="Q193" s="144">
        <v>1.225E-2</v>
      </c>
      <c r="R193" s="144">
        <f>Q193*H193</f>
        <v>0.17027500000000001</v>
      </c>
      <c r="S193" s="144">
        <v>0</v>
      </c>
      <c r="T193" s="145">
        <f>S193*H193</f>
        <v>0</v>
      </c>
      <c r="AR193" s="146" t="s">
        <v>301</v>
      </c>
      <c r="AT193" s="146" t="s">
        <v>168</v>
      </c>
      <c r="AU193" s="146" t="s">
        <v>88</v>
      </c>
      <c r="AY193" s="17" t="s">
        <v>165</v>
      </c>
      <c r="BE193" s="147">
        <f>IF(N193="základní",J193,0)</f>
        <v>0</v>
      </c>
      <c r="BF193" s="147">
        <f>IF(N193="snížená",J193,0)</f>
        <v>0</v>
      </c>
      <c r="BG193" s="147">
        <f>IF(N193="zákl. přenesená",J193,0)</f>
        <v>0</v>
      </c>
      <c r="BH193" s="147">
        <f>IF(N193="sníž. přenesená",J193,0)</f>
        <v>0</v>
      </c>
      <c r="BI193" s="147">
        <f>IF(N193="nulová",J193,0)</f>
        <v>0</v>
      </c>
      <c r="BJ193" s="17" t="s">
        <v>86</v>
      </c>
      <c r="BK193" s="147">
        <f>ROUND(I193*H193,2)</f>
        <v>0</v>
      </c>
      <c r="BL193" s="17" t="s">
        <v>301</v>
      </c>
      <c r="BM193" s="146" t="s">
        <v>705</v>
      </c>
    </row>
    <row r="194" spans="2:65" s="12" customFormat="1" ht="10.199999999999999">
      <c r="B194" s="148"/>
      <c r="D194" s="149" t="s">
        <v>174</v>
      </c>
      <c r="E194" s="150" t="s">
        <v>1</v>
      </c>
      <c r="F194" s="151" t="s">
        <v>706</v>
      </c>
      <c r="H194" s="152">
        <v>13.9</v>
      </c>
      <c r="I194" s="153"/>
      <c r="L194" s="148"/>
      <c r="M194" s="154"/>
      <c r="T194" s="155"/>
      <c r="AT194" s="150" t="s">
        <v>174</v>
      </c>
      <c r="AU194" s="150" t="s">
        <v>88</v>
      </c>
      <c r="AV194" s="12" t="s">
        <v>88</v>
      </c>
      <c r="AW194" s="12" t="s">
        <v>34</v>
      </c>
      <c r="AX194" s="12" t="s">
        <v>78</v>
      </c>
      <c r="AY194" s="150" t="s">
        <v>165</v>
      </c>
    </row>
    <row r="195" spans="2:65" s="15" customFormat="1" ht="10.199999999999999">
      <c r="B195" s="169"/>
      <c r="D195" s="149" t="s">
        <v>174</v>
      </c>
      <c r="E195" s="170" t="s">
        <v>1</v>
      </c>
      <c r="F195" s="171" t="s">
        <v>184</v>
      </c>
      <c r="H195" s="172">
        <v>13.9</v>
      </c>
      <c r="I195" s="173"/>
      <c r="L195" s="169"/>
      <c r="M195" s="174"/>
      <c r="T195" s="175"/>
      <c r="AT195" s="170" t="s">
        <v>174</v>
      </c>
      <c r="AU195" s="170" t="s">
        <v>88</v>
      </c>
      <c r="AV195" s="15" t="s">
        <v>166</v>
      </c>
      <c r="AW195" s="15" t="s">
        <v>34</v>
      </c>
      <c r="AX195" s="15" t="s">
        <v>78</v>
      </c>
      <c r="AY195" s="170" t="s">
        <v>165</v>
      </c>
    </row>
    <row r="196" spans="2:65" s="13" customFormat="1" ht="10.199999999999999">
      <c r="B196" s="156"/>
      <c r="D196" s="149" t="s">
        <v>174</v>
      </c>
      <c r="E196" s="157" t="s">
        <v>1</v>
      </c>
      <c r="F196" s="158" t="s">
        <v>176</v>
      </c>
      <c r="H196" s="159">
        <v>13.9</v>
      </c>
      <c r="I196" s="160"/>
      <c r="L196" s="156"/>
      <c r="M196" s="161"/>
      <c r="T196" s="162"/>
      <c r="AT196" s="157" t="s">
        <v>174</v>
      </c>
      <c r="AU196" s="157" t="s">
        <v>88</v>
      </c>
      <c r="AV196" s="13" t="s">
        <v>172</v>
      </c>
      <c r="AW196" s="13" t="s">
        <v>34</v>
      </c>
      <c r="AX196" s="13" t="s">
        <v>86</v>
      </c>
      <c r="AY196" s="157" t="s">
        <v>165</v>
      </c>
    </row>
    <row r="197" spans="2:65" s="1" customFormat="1" ht="24.15" customHeight="1">
      <c r="B197" s="32"/>
      <c r="C197" s="134" t="s">
        <v>266</v>
      </c>
      <c r="D197" s="134" t="s">
        <v>168</v>
      </c>
      <c r="E197" s="135" t="s">
        <v>707</v>
      </c>
      <c r="F197" s="136" t="s">
        <v>708</v>
      </c>
      <c r="G197" s="137" t="s">
        <v>193</v>
      </c>
      <c r="H197" s="138">
        <v>285.35000000000002</v>
      </c>
      <c r="I197" s="139"/>
      <c r="J197" s="140">
        <f>ROUND(I197*H197,2)</f>
        <v>0</v>
      </c>
      <c r="K197" s="141"/>
      <c r="L197" s="32"/>
      <c r="M197" s="142" t="s">
        <v>1</v>
      </c>
      <c r="N197" s="143" t="s">
        <v>43</v>
      </c>
      <c r="P197" s="144">
        <f>O197*H197</f>
        <v>0</v>
      </c>
      <c r="Q197" s="144">
        <v>0</v>
      </c>
      <c r="R197" s="144">
        <f>Q197*H197</f>
        <v>0</v>
      </c>
      <c r="S197" s="144">
        <v>0</v>
      </c>
      <c r="T197" s="145">
        <f>S197*H197</f>
        <v>0</v>
      </c>
      <c r="AR197" s="146" t="s">
        <v>301</v>
      </c>
      <c r="AT197" s="146" t="s">
        <v>168</v>
      </c>
      <c r="AU197" s="146" t="s">
        <v>88</v>
      </c>
      <c r="AY197" s="17" t="s">
        <v>165</v>
      </c>
      <c r="BE197" s="147">
        <f>IF(N197="základní",J197,0)</f>
        <v>0</v>
      </c>
      <c r="BF197" s="147">
        <f>IF(N197="snížená",J197,0)</f>
        <v>0</v>
      </c>
      <c r="BG197" s="147">
        <f>IF(N197="zákl. přenesená",J197,0)</f>
        <v>0</v>
      </c>
      <c r="BH197" s="147">
        <f>IF(N197="sníž. přenesená",J197,0)</f>
        <v>0</v>
      </c>
      <c r="BI197" s="147">
        <f>IF(N197="nulová",J197,0)</f>
        <v>0</v>
      </c>
      <c r="BJ197" s="17" t="s">
        <v>86</v>
      </c>
      <c r="BK197" s="147">
        <f>ROUND(I197*H197,2)</f>
        <v>0</v>
      </c>
      <c r="BL197" s="17" t="s">
        <v>301</v>
      </c>
      <c r="BM197" s="146" t="s">
        <v>709</v>
      </c>
    </row>
    <row r="198" spans="2:65" s="12" customFormat="1" ht="10.199999999999999">
      <c r="B198" s="148"/>
      <c r="D198" s="149" t="s">
        <v>174</v>
      </c>
      <c r="E198" s="150" t="s">
        <v>1</v>
      </c>
      <c r="F198" s="151" t="s">
        <v>628</v>
      </c>
      <c r="H198" s="152">
        <v>285.35000000000002</v>
      </c>
      <c r="I198" s="153"/>
      <c r="L198" s="148"/>
      <c r="M198" s="154"/>
      <c r="T198" s="155"/>
      <c r="AT198" s="150" t="s">
        <v>174</v>
      </c>
      <c r="AU198" s="150" t="s">
        <v>88</v>
      </c>
      <c r="AV198" s="12" t="s">
        <v>88</v>
      </c>
      <c r="AW198" s="12" t="s">
        <v>34</v>
      </c>
      <c r="AX198" s="12" t="s">
        <v>78</v>
      </c>
      <c r="AY198" s="150" t="s">
        <v>165</v>
      </c>
    </row>
    <row r="199" spans="2:65" s="15" customFormat="1" ht="10.199999999999999">
      <c r="B199" s="169"/>
      <c r="D199" s="149" t="s">
        <v>174</v>
      </c>
      <c r="E199" s="170" t="s">
        <v>1</v>
      </c>
      <c r="F199" s="171" t="s">
        <v>184</v>
      </c>
      <c r="H199" s="172">
        <v>285.35000000000002</v>
      </c>
      <c r="I199" s="173"/>
      <c r="L199" s="169"/>
      <c r="M199" s="174"/>
      <c r="T199" s="175"/>
      <c r="AT199" s="170" t="s">
        <v>174</v>
      </c>
      <c r="AU199" s="170" t="s">
        <v>88</v>
      </c>
      <c r="AV199" s="15" t="s">
        <v>166</v>
      </c>
      <c r="AW199" s="15" t="s">
        <v>34</v>
      </c>
      <c r="AX199" s="15" t="s">
        <v>78</v>
      </c>
      <c r="AY199" s="170" t="s">
        <v>165</v>
      </c>
    </row>
    <row r="200" spans="2:65" s="13" customFormat="1" ht="10.199999999999999">
      <c r="B200" s="156"/>
      <c r="D200" s="149" t="s">
        <v>174</v>
      </c>
      <c r="E200" s="157" t="s">
        <v>1</v>
      </c>
      <c r="F200" s="158" t="s">
        <v>176</v>
      </c>
      <c r="H200" s="159">
        <v>285.35000000000002</v>
      </c>
      <c r="I200" s="160"/>
      <c r="L200" s="156"/>
      <c r="M200" s="161"/>
      <c r="T200" s="162"/>
      <c r="AT200" s="157" t="s">
        <v>174</v>
      </c>
      <c r="AU200" s="157" t="s">
        <v>88</v>
      </c>
      <c r="AV200" s="13" t="s">
        <v>172</v>
      </c>
      <c r="AW200" s="13" t="s">
        <v>34</v>
      </c>
      <c r="AX200" s="13" t="s">
        <v>86</v>
      </c>
      <c r="AY200" s="157" t="s">
        <v>165</v>
      </c>
    </row>
    <row r="201" spans="2:65" s="1" customFormat="1" ht="10.199999999999999">
      <c r="B201" s="32"/>
      <c r="D201" s="149" t="s">
        <v>218</v>
      </c>
      <c r="F201" s="187" t="s">
        <v>664</v>
      </c>
      <c r="L201" s="32"/>
      <c r="M201" s="188"/>
      <c r="T201" s="56"/>
      <c r="AU201" s="17" t="s">
        <v>88</v>
      </c>
    </row>
    <row r="202" spans="2:65" s="1" customFormat="1" ht="37.799999999999997" customHeight="1">
      <c r="B202" s="32"/>
      <c r="C202" s="176" t="s">
        <v>271</v>
      </c>
      <c r="D202" s="176" t="s">
        <v>185</v>
      </c>
      <c r="E202" s="177" t="s">
        <v>710</v>
      </c>
      <c r="F202" s="178" t="s">
        <v>711</v>
      </c>
      <c r="G202" s="179" t="s">
        <v>193</v>
      </c>
      <c r="H202" s="180">
        <v>313.88499999999999</v>
      </c>
      <c r="I202" s="181"/>
      <c r="J202" s="182">
        <f>ROUND(I202*H202,2)</f>
        <v>0</v>
      </c>
      <c r="K202" s="183"/>
      <c r="L202" s="184"/>
      <c r="M202" s="185" t="s">
        <v>1</v>
      </c>
      <c r="N202" s="186" t="s">
        <v>43</v>
      </c>
      <c r="P202" s="144">
        <f>O202*H202</f>
        <v>0</v>
      </c>
      <c r="Q202" s="144">
        <v>6.0000000000000002E-5</v>
      </c>
      <c r="R202" s="144">
        <f>Q202*H202</f>
        <v>1.8833099999999998E-2</v>
      </c>
      <c r="S202" s="144">
        <v>0</v>
      </c>
      <c r="T202" s="145">
        <f>S202*H202</f>
        <v>0</v>
      </c>
      <c r="AR202" s="146" t="s">
        <v>308</v>
      </c>
      <c r="AT202" s="146" t="s">
        <v>185</v>
      </c>
      <c r="AU202" s="146" t="s">
        <v>88</v>
      </c>
      <c r="AY202" s="17" t="s">
        <v>165</v>
      </c>
      <c r="BE202" s="147">
        <f>IF(N202="základní",J202,0)</f>
        <v>0</v>
      </c>
      <c r="BF202" s="147">
        <f>IF(N202="snížená",J202,0)</f>
        <v>0</v>
      </c>
      <c r="BG202" s="147">
        <f>IF(N202="zákl. přenesená",J202,0)</f>
        <v>0</v>
      </c>
      <c r="BH202" s="147">
        <f>IF(N202="sníž. přenesená",J202,0)</f>
        <v>0</v>
      </c>
      <c r="BI202" s="147">
        <f>IF(N202="nulová",J202,0)</f>
        <v>0</v>
      </c>
      <c r="BJ202" s="17" t="s">
        <v>86</v>
      </c>
      <c r="BK202" s="147">
        <f>ROUND(I202*H202,2)</f>
        <v>0</v>
      </c>
      <c r="BL202" s="17" t="s">
        <v>301</v>
      </c>
      <c r="BM202" s="146" t="s">
        <v>712</v>
      </c>
    </row>
    <row r="203" spans="2:65" s="12" customFormat="1" ht="10.199999999999999">
      <c r="B203" s="148"/>
      <c r="D203" s="149" t="s">
        <v>174</v>
      </c>
      <c r="E203" s="150" t="s">
        <v>1</v>
      </c>
      <c r="F203" s="151" t="s">
        <v>713</v>
      </c>
      <c r="H203" s="152">
        <v>313.88499999999999</v>
      </c>
      <c r="I203" s="153"/>
      <c r="L203" s="148"/>
      <c r="M203" s="154"/>
      <c r="T203" s="155"/>
      <c r="AT203" s="150" t="s">
        <v>174</v>
      </c>
      <c r="AU203" s="150" t="s">
        <v>88</v>
      </c>
      <c r="AV203" s="12" t="s">
        <v>88</v>
      </c>
      <c r="AW203" s="12" t="s">
        <v>34</v>
      </c>
      <c r="AX203" s="12" t="s">
        <v>86</v>
      </c>
      <c r="AY203" s="150" t="s">
        <v>165</v>
      </c>
    </row>
    <row r="204" spans="2:65" s="1" customFormat="1" ht="24.15" customHeight="1">
      <c r="B204" s="32"/>
      <c r="C204" s="134" t="s">
        <v>275</v>
      </c>
      <c r="D204" s="134" t="s">
        <v>168</v>
      </c>
      <c r="E204" s="135" t="s">
        <v>714</v>
      </c>
      <c r="F204" s="136" t="s">
        <v>715</v>
      </c>
      <c r="G204" s="137" t="s">
        <v>171</v>
      </c>
      <c r="H204" s="138">
        <v>14</v>
      </c>
      <c r="I204" s="139"/>
      <c r="J204" s="140">
        <f>ROUND(I204*H204,2)</f>
        <v>0</v>
      </c>
      <c r="K204" s="141"/>
      <c r="L204" s="32"/>
      <c r="M204" s="142" t="s">
        <v>1</v>
      </c>
      <c r="N204" s="143" t="s">
        <v>43</v>
      </c>
      <c r="P204" s="144">
        <f>O204*H204</f>
        <v>0</v>
      </c>
      <c r="Q204" s="144">
        <v>4.0000000000000003E-5</v>
      </c>
      <c r="R204" s="144">
        <f>Q204*H204</f>
        <v>5.6000000000000006E-4</v>
      </c>
      <c r="S204" s="144">
        <v>0</v>
      </c>
      <c r="T204" s="145">
        <f>S204*H204</f>
        <v>0</v>
      </c>
      <c r="AR204" s="146" t="s">
        <v>301</v>
      </c>
      <c r="AT204" s="146" t="s">
        <v>168</v>
      </c>
      <c r="AU204" s="146" t="s">
        <v>88</v>
      </c>
      <c r="AY204" s="17" t="s">
        <v>165</v>
      </c>
      <c r="BE204" s="147">
        <f>IF(N204="základní",J204,0)</f>
        <v>0</v>
      </c>
      <c r="BF204" s="147">
        <f>IF(N204="snížená",J204,0)</f>
        <v>0</v>
      </c>
      <c r="BG204" s="147">
        <f>IF(N204="zákl. přenesená",J204,0)</f>
        <v>0</v>
      </c>
      <c r="BH204" s="147">
        <f>IF(N204="sníž. přenesená",J204,0)</f>
        <v>0</v>
      </c>
      <c r="BI204" s="147">
        <f>IF(N204="nulová",J204,0)</f>
        <v>0</v>
      </c>
      <c r="BJ204" s="17" t="s">
        <v>86</v>
      </c>
      <c r="BK204" s="147">
        <f>ROUND(I204*H204,2)</f>
        <v>0</v>
      </c>
      <c r="BL204" s="17" t="s">
        <v>301</v>
      </c>
      <c r="BM204" s="146" t="s">
        <v>716</v>
      </c>
    </row>
    <row r="205" spans="2:65" s="12" customFormat="1" ht="10.199999999999999">
      <c r="B205" s="148"/>
      <c r="D205" s="149" t="s">
        <v>174</v>
      </c>
      <c r="E205" s="150" t="s">
        <v>1</v>
      </c>
      <c r="F205" s="151" t="s">
        <v>241</v>
      </c>
      <c r="H205" s="152">
        <v>14</v>
      </c>
      <c r="I205" s="153"/>
      <c r="L205" s="148"/>
      <c r="M205" s="154"/>
      <c r="T205" s="155"/>
      <c r="AT205" s="150" t="s">
        <v>174</v>
      </c>
      <c r="AU205" s="150" t="s">
        <v>88</v>
      </c>
      <c r="AV205" s="12" t="s">
        <v>88</v>
      </c>
      <c r="AW205" s="12" t="s">
        <v>34</v>
      </c>
      <c r="AX205" s="12" t="s">
        <v>78</v>
      </c>
      <c r="AY205" s="150" t="s">
        <v>165</v>
      </c>
    </row>
    <row r="206" spans="2:65" s="15" customFormat="1" ht="10.199999999999999">
      <c r="B206" s="169"/>
      <c r="D206" s="149" t="s">
        <v>174</v>
      </c>
      <c r="E206" s="170" t="s">
        <v>1</v>
      </c>
      <c r="F206" s="171" t="s">
        <v>184</v>
      </c>
      <c r="H206" s="172">
        <v>14</v>
      </c>
      <c r="I206" s="173"/>
      <c r="L206" s="169"/>
      <c r="M206" s="174"/>
      <c r="T206" s="175"/>
      <c r="AT206" s="170" t="s">
        <v>174</v>
      </c>
      <c r="AU206" s="170" t="s">
        <v>88</v>
      </c>
      <c r="AV206" s="15" t="s">
        <v>166</v>
      </c>
      <c r="AW206" s="15" t="s">
        <v>34</v>
      </c>
      <c r="AX206" s="15" t="s">
        <v>78</v>
      </c>
      <c r="AY206" s="170" t="s">
        <v>165</v>
      </c>
    </row>
    <row r="207" spans="2:65" s="13" customFormat="1" ht="10.199999999999999">
      <c r="B207" s="156"/>
      <c r="D207" s="149" t="s">
        <v>174</v>
      </c>
      <c r="E207" s="157" t="s">
        <v>1</v>
      </c>
      <c r="F207" s="158" t="s">
        <v>176</v>
      </c>
      <c r="H207" s="159">
        <v>14</v>
      </c>
      <c r="I207" s="160"/>
      <c r="L207" s="156"/>
      <c r="M207" s="161"/>
      <c r="T207" s="162"/>
      <c r="AT207" s="157" t="s">
        <v>174</v>
      </c>
      <c r="AU207" s="157" t="s">
        <v>88</v>
      </c>
      <c r="AV207" s="13" t="s">
        <v>172</v>
      </c>
      <c r="AW207" s="13" t="s">
        <v>34</v>
      </c>
      <c r="AX207" s="13" t="s">
        <v>86</v>
      </c>
      <c r="AY207" s="157" t="s">
        <v>165</v>
      </c>
    </row>
    <row r="208" spans="2:65" s="1" customFormat="1" ht="16.5" customHeight="1">
      <c r="B208" s="32"/>
      <c r="C208" s="176" t="s">
        <v>280</v>
      </c>
      <c r="D208" s="176" t="s">
        <v>185</v>
      </c>
      <c r="E208" s="177" t="s">
        <v>717</v>
      </c>
      <c r="F208" s="178" t="s">
        <v>718</v>
      </c>
      <c r="G208" s="179" t="s">
        <v>193</v>
      </c>
      <c r="H208" s="180">
        <v>16.100000000000001</v>
      </c>
      <c r="I208" s="181"/>
      <c r="J208" s="182">
        <f>ROUND(I208*H208,2)</f>
        <v>0</v>
      </c>
      <c r="K208" s="183"/>
      <c r="L208" s="184"/>
      <c r="M208" s="185" t="s">
        <v>1</v>
      </c>
      <c r="N208" s="186" t="s">
        <v>43</v>
      </c>
      <c r="P208" s="144">
        <f>O208*H208</f>
        <v>0</v>
      </c>
      <c r="Q208" s="144">
        <v>1.3999999999999999E-4</v>
      </c>
      <c r="R208" s="144">
        <f>Q208*H208</f>
        <v>2.2539999999999999E-3</v>
      </c>
      <c r="S208" s="144">
        <v>0</v>
      </c>
      <c r="T208" s="145">
        <f>S208*H208</f>
        <v>0</v>
      </c>
      <c r="AR208" s="146" t="s">
        <v>308</v>
      </c>
      <c r="AT208" s="146" t="s">
        <v>185</v>
      </c>
      <c r="AU208" s="146" t="s">
        <v>88</v>
      </c>
      <c r="AY208" s="17" t="s">
        <v>165</v>
      </c>
      <c r="BE208" s="147">
        <f>IF(N208="základní",J208,0)</f>
        <v>0</v>
      </c>
      <c r="BF208" s="147">
        <f>IF(N208="snížená",J208,0)</f>
        <v>0</v>
      </c>
      <c r="BG208" s="147">
        <f>IF(N208="zákl. přenesená",J208,0)</f>
        <v>0</v>
      </c>
      <c r="BH208" s="147">
        <f>IF(N208="sníž. přenesená",J208,0)</f>
        <v>0</v>
      </c>
      <c r="BI208" s="147">
        <f>IF(N208="nulová",J208,0)</f>
        <v>0</v>
      </c>
      <c r="BJ208" s="17" t="s">
        <v>86</v>
      </c>
      <c r="BK208" s="147">
        <f>ROUND(I208*H208,2)</f>
        <v>0</v>
      </c>
      <c r="BL208" s="17" t="s">
        <v>301</v>
      </c>
      <c r="BM208" s="146" t="s">
        <v>719</v>
      </c>
    </row>
    <row r="209" spans="2:65" s="12" customFormat="1" ht="10.199999999999999">
      <c r="B209" s="148"/>
      <c r="D209" s="149" t="s">
        <v>174</v>
      </c>
      <c r="E209" s="150" t="s">
        <v>1</v>
      </c>
      <c r="F209" s="151" t="s">
        <v>720</v>
      </c>
      <c r="H209" s="152">
        <v>16.100000000000001</v>
      </c>
      <c r="I209" s="153"/>
      <c r="L209" s="148"/>
      <c r="M209" s="154"/>
      <c r="T209" s="155"/>
      <c r="AT209" s="150" t="s">
        <v>174</v>
      </c>
      <c r="AU209" s="150" t="s">
        <v>88</v>
      </c>
      <c r="AV209" s="12" t="s">
        <v>88</v>
      </c>
      <c r="AW209" s="12" t="s">
        <v>34</v>
      </c>
      <c r="AX209" s="12" t="s">
        <v>86</v>
      </c>
      <c r="AY209" s="150" t="s">
        <v>165</v>
      </c>
    </row>
    <row r="210" spans="2:65" s="1" customFormat="1" ht="16.5" customHeight="1">
      <c r="B210" s="32"/>
      <c r="C210" s="134" t="s">
        <v>7</v>
      </c>
      <c r="D210" s="134" t="s">
        <v>168</v>
      </c>
      <c r="E210" s="135" t="s">
        <v>721</v>
      </c>
      <c r="F210" s="136" t="s">
        <v>722</v>
      </c>
      <c r="G210" s="137" t="s">
        <v>193</v>
      </c>
      <c r="H210" s="138">
        <v>87.5</v>
      </c>
      <c r="I210" s="139"/>
      <c r="J210" s="140">
        <f>ROUND(I210*H210,2)</f>
        <v>0</v>
      </c>
      <c r="K210" s="141"/>
      <c r="L210" s="32"/>
      <c r="M210" s="142" t="s">
        <v>1</v>
      </c>
      <c r="N210" s="143" t="s">
        <v>43</v>
      </c>
      <c r="P210" s="144">
        <f>O210*H210</f>
        <v>0</v>
      </c>
      <c r="Q210" s="144">
        <v>2.5999999999999998E-4</v>
      </c>
      <c r="R210" s="144">
        <f>Q210*H210</f>
        <v>2.2749999999999999E-2</v>
      </c>
      <c r="S210" s="144">
        <v>2.5999999999999998E-4</v>
      </c>
      <c r="T210" s="145">
        <f>S210*H210</f>
        <v>2.2749999999999999E-2</v>
      </c>
      <c r="AR210" s="146" t="s">
        <v>301</v>
      </c>
      <c r="AT210" s="146" t="s">
        <v>168</v>
      </c>
      <c r="AU210" s="146" t="s">
        <v>88</v>
      </c>
      <c r="AY210" s="17" t="s">
        <v>165</v>
      </c>
      <c r="BE210" s="147">
        <f>IF(N210="základní",J210,0)</f>
        <v>0</v>
      </c>
      <c r="BF210" s="147">
        <f>IF(N210="snížená",J210,0)</f>
        <v>0</v>
      </c>
      <c r="BG210" s="147">
        <f>IF(N210="zákl. přenesená",J210,0)</f>
        <v>0</v>
      </c>
      <c r="BH210" s="147">
        <f>IF(N210="sníž. přenesená",J210,0)</f>
        <v>0</v>
      </c>
      <c r="BI210" s="147">
        <f>IF(N210="nulová",J210,0)</f>
        <v>0</v>
      </c>
      <c r="BJ210" s="17" t="s">
        <v>86</v>
      </c>
      <c r="BK210" s="147">
        <f>ROUND(I210*H210,2)</f>
        <v>0</v>
      </c>
      <c r="BL210" s="17" t="s">
        <v>301</v>
      </c>
      <c r="BM210" s="146" t="s">
        <v>723</v>
      </c>
    </row>
    <row r="211" spans="2:65" s="12" customFormat="1" ht="10.199999999999999">
      <c r="B211" s="148"/>
      <c r="D211" s="149" t="s">
        <v>174</v>
      </c>
      <c r="E211" s="150" t="s">
        <v>1</v>
      </c>
      <c r="F211" s="151" t="s">
        <v>724</v>
      </c>
      <c r="H211" s="152">
        <v>87.5</v>
      </c>
      <c r="I211" s="153"/>
      <c r="L211" s="148"/>
      <c r="M211" s="154"/>
      <c r="T211" s="155"/>
      <c r="AT211" s="150" t="s">
        <v>174</v>
      </c>
      <c r="AU211" s="150" t="s">
        <v>88</v>
      </c>
      <c r="AV211" s="12" t="s">
        <v>88</v>
      </c>
      <c r="AW211" s="12" t="s">
        <v>34</v>
      </c>
      <c r="AX211" s="12" t="s">
        <v>78</v>
      </c>
      <c r="AY211" s="150" t="s">
        <v>165</v>
      </c>
    </row>
    <row r="212" spans="2:65" s="15" customFormat="1" ht="10.199999999999999">
      <c r="B212" s="169"/>
      <c r="D212" s="149" t="s">
        <v>174</v>
      </c>
      <c r="E212" s="170" t="s">
        <v>1</v>
      </c>
      <c r="F212" s="171" t="s">
        <v>184</v>
      </c>
      <c r="H212" s="172">
        <v>87.5</v>
      </c>
      <c r="I212" s="173"/>
      <c r="L212" s="169"/>
      <c r="M212" s="174"/>
      <c r="T212" s="175"/>
      <c r="AT212" s="170" t="s">
        <v>174</v>
      </c>
      <c r="AU212" s="170" t="s">
        <v>88</v>
      </c>
      <c r="AV212" s="15" t="s">
        <v>166</v>
      </c>
      <c r="AW212" s="15" t="s">
        <v>34</v>
      </c>
      <c r="AX212" s="15" t="s">
        <v>78</v>
      </c>
      <c r="AY212" s="170" t="s">
        <v>165</v>
      </c>
    </row>
    <row r="213" spans="2:65" s="13" customFormat="1" ht="10.199999999999999">
      <c r="B213" s="156"/>
      <c r="D213" s="149" t="s">
        <v>174</v>
      </c>
      <c r="E213" s="157" t="s">
        <v>1</v>
      </c>
      <c r="F213" s="158" t="s">
        <v>176</v>
      </c>
      <c r="H213" s="159">
        <v>87.5</v>
      </c>
      <c r="I213" s="160"/>
      <c r="L213" s="156"/>
      <c r="M213" s="161"/>
      <c r="T213" s="162"/>
      <c r="AT213" s="157" t="s">
        <v>174</v>
      </c>
      <c r="AU213" s="157" t="s">
        <v>88</v>
      </c>
      <c r="AV213" s="13" t="s">
        <v>172</v>
      </c>
      <c r="AW213" s="13" t="s">
        <v>34</v>
      </c>
      <c r="AX213" s="13" t="s">
        <v>86</v>
      </c>
      <c r="AY213" s="157" t="s">
        <v>165</v>
      </c>
    </row>
    <row r="214" spans="2:65" s="1" customFormat="1" ht="24.15" customHeight="1">
      <c r="B214" s="32"/>
      <c r="C214" s="134" t="s">
        <v>298</v>
      </c>
      <c r="D214" s="134" t="s">
        <v>168</v>
      </c>
      <c r="E214" s="135" t="s">
        <v>725</v>
      </c>
      <c r="F214" s="136" t="s">
        <v>726</v>
      </c>
      <c r="G214" s="137" t="s">
        <v>179</v>
      </c>
      <c r="H214" s="138">
        <v>16.489999999999998</v>
      </c>
      <c r="I214" s="139"/>
      <c r="J214" s="140">
        <f>ROUND(I214*H214,2)</f>
        <v>0</v>
      </c>
      <c r="K214" s="141"/>
      <c r="L214" s="32"/>
      <c r="M214" s="196" t="s">
        <v>1</v>
      </c>
      <c r="N214" s="197" t="s">
        <v>43</v>
      </c>
      <c r="O214" s="194"/>
      <c r="P214" s="198">
        <f>O214*H214</f>
        <v>0</v>
      </c>
      <c r="Q214" s="198">
        <v>0</v>
      </c>
      <c r="R214" s="198">
        <f>Q214*H214</f>
        <v>0</v>
      </c>
      <c r="S214" s="198">
        <v>0</v>
      </c>
      <c r="T214" s="199">
        <f>S214*H214</f>
        <v>0</v>
      </c>
      <c r="AR214" s="146" t="s">
        <v>301</v>
      </c>
      <c r="AT214" s="146" t="s">
        <v>168</v>
      </c>
      <c r="AU214" s="146" t="s">
        <v>88</v>
      </c>
      <c r="AY214" s="17" t="s">
        <v>165</v>
      </c>
      <c r="BE214" s="147">
        <f>IF(N214="základní",J214,0)</f>
        <v>0</v>
      </c>
      <c r="BF214" s="147">
        <f>IF(N214="snížená",J214,0)</f>
        <v>0</v>
      </c>
      <c r="BG214" s="147">
        <f>IF(N214="zákl. přenesená",J214,0)</f>
        <v>0</v>
      </c>
      <c r="BH214" s="147">
        <f>IF(N214="sníž. přenesená",J214,0)</f>
        <v>0</v>
      </c>
      <c r="BI214" s="147">
        <f>IF(N214="nulová",J214,0)</f>
        <v>0</v>
      </c>
      <c r="BJ214" s="17" t="s">
        <v>86</v>
      </c>
      <c r="BK214" s="147">
        <f>ROUND(I214*H214,2)</f>
        <v>0</v>
      </c>
      <c r="BL214" s="17" t="s">
        <v>301</v>
      </c>
      <c r="BM214" s="146" t="s">
        <v>727</v>
      </c>
    </row>
    <row r="215" spans="2:65" s="1" customFormat="1" ht="6.9" customHeight="1">
      <c r="B215" s="44"/>
      <c r="C215" s="45"/>
      <c r="D215" s="45"/>
      <c r="E215" s="45"/>
      <c r="F215" s="45"/>
      <c r="G215" s="45"/>
      <c r="H215" s="45"/>
      <c r="I215" s="45"/>
      <c r="J215" s="45"/>
      <c r="K215" s="45"/>
      <c r="L215" s="32"/>
    </row>
  </sheetData>
  <sheetProtection algorithmName="SHA-512" hashValue="72DLKU1531iBzpqjZVoIIf9dDU/62rakoRpQAeoT/VO/MV/stPnsciI+hlgz5tNsHkBhuA7jSYPpaQq5UgEKJQ==" saltValue="bLTCn5KTdg/FyjZkXe+mqJP9+kW4VQzqsVcpevBuB3jN+Oo/ORCgzsUxB+qyw9DFVfzVSgUI+VNwq08RMJUScQ==" spinCount="100000" sheet="1" objects="1" scenarios="1" formatColumns="0" formatRows="0" autoFilter="0"/>
  <autoFilter ref="C121:K214" xr:uid="{00000000-0009-0000-0000-000002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211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1"/>
      <c r="AT2" s="17" t="s">
        <v>94</v>
      </c>
    </row>
    <row r="3" spans="2:4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88</v>
      </c>
    </row>
    <row r="4" spans="2:46" ht="24.9" customHeight="1">
      <c r="B4" s="20"/>
      <c r="D4" s="21" t="s">
        <v>111</v>
      </c>
      <c r="L4" s="20"/>
      <c r="M4" s="89" t="s">
        <v>10</v>
      </c>
      <c r="AT4" s="17" t="s">
        <v>4</v>
      </c>
    </row>
    <row r="5" spans="2:46" ht="6.9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6" t="str">
        <f>'Rekapitulace stavby'!K6</f>
        <v>Stavební úpravy v podkroví MŠ Radonice č.p.185</v>
      </c>
      <c r="F7" s="247"/>
      <c r="G7" s="247"/>
      <c r="H7" s="247"/>
      <c r="L7" s="20"/>
    </row>
    <row r="8" spans="2:46" s="1" customFormat="1" ht="12" customHeight="1">
      <c r="B8" s="32"/>
      <c r="D8" s="27" t="s">
        <v>120</v>
      </c>
      <c r="L8" s="32"/>
    </row>
    <row r="9" spans="2:46" s="1" customFormat="1" ht="16.5" customHeight="1">
      <c r="B9" s="32"/>
      <c r="E9" s="208" t="s">
        <v>728</v>
      </c>
      <c r="F9" s="248"/>
      <c r="G9" s="248"/>
      <c r="H9" s="248"/>
      <c r="L9" s="32"/>
    </row>
    <row r="10" spans="2:46" s="1" customFormat="1" ht="10.199999999999999">
      <c r="B10" s="32"/>
      <c r="L10" s="32"/>
    </row>
    <row r="11" spans="2:46" s="1" customFormat="1" ht="12" customHeight="1">
      <c r="B11" s="32"/>
      <c r="D11" s="27" t="s">
        <v>18</v>
      </c>
      <c r="F11" s="25" t="s">
        <v>19</v>
      </c>
      <c r="I11" s="27" t="s">
        <v>20</v>
      </c>
      <c r="J11" s="25" t="s">
        <v>1</v>
      </c>
      <c r="L11" s="32"/>
    </row>
    <row r="12" spans="2:46" s="1" customFormat="1" ht="12" customHeight="1">
      <c r="B12" s="32"/>
      <c r="D12" s="27" t="s">
        <v>22</v>
      </c>
      <c r="F12" s="25" t="s">
        <v>23</v>
      </c>
      <c r="I12" s="27" t="s">
        <v>24</v>
      </c>
      <c r="J12" s="52" t="str">
        <f>'Rekapitulace stavby'!AN8</f>
        <v>21. 1. 2025</v>
      </c>
      <c r="L12" s="32"/>
    </row>
    <row r="13" spans="2:46" s="1" customFormat="1" ht="10.8" customHeight="1">
      <c r="B13" s="32"/>
      <c r="L13" s="32"/>
    </row>
    <row r="14" spans="2:46" s="1" customFormat="1" ht="12" customHeight="1">
      <c r="B14" s="32"/>
      <c r="D14" s="27" t="s">
        <v>26</v>
      </c>
      <c r="I14" s="27" t="s">
        <v>27</v>
      </c>
      <c r="J14" s="25" t="s">
        <v>1</v>
      </c>
      <c r="L14" s="32"/>
    </row>
    <row r="15" spans="2:46" s="1" customFormat="1" ht="18" customHeight="1">
      <c r="B15" s="32"/>
      <c r="E15" s="25" t="s">
        <v>28</v>
      </c>
      <c r="I15" s="27" t="s">
        <v>29</v>
      </c>
      <c r="J15" s="25" t="s">
        <v>1</v>
      </c>
      <c r="L15" s="32"/>
    </row>
    <row r="16" spans="2:46" s="1" customFormat="1" ht="6.9" customHeight="1">
      <c r="B16" s="32"/>
      <c r="L16" s="32"/>
    </row>
    <row r="17" spans="2:12" s="1" customFormat="1" ht="12" customHeight="1">
      <c r="B17" s="32"/>
      <c r="D17" s="27" t="s">
        <v>30</v>
      </c>
      <c r="I17" s="27" t="s">
        <v>27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49" t="str">
        <f>'Rekapitulace stavby'!E14</f>
        <v>Vyplň údaj</v>
      </c>
      <c r="F18" s="230"/>
      <c r="G18" s="230"/>
      <c r="H18" s="230"/>
      <c r="I18" s="27" t="s">
        <v>29</v>
      </c>
      <c r="J18" s="28" t="str">
        <f>'Rekapitulace stavby'!AN14</f>
        <v>Vyplň údaj</v>
      </c>
      <c r="L18" s="32"/>
    </row>
    <row r="19" spans="2:12" s="1" customFormat="1" ht="6.9" customHeight="1">
      <c r="B19" s="32"/>
      <c r="L19" s="32"/>
    </row>
    <row r="20" spans="2:12" s="1" customFormat="1" ht="12" customHeight="1">
      <c r="B20" s="32"/>
      <c r="D20" s="27" t="s">
        <v>32</v>
      </c>
      <c r="I20" s="27" t="s">
        <v>27</v>
      </c>
      <c r="J20" s="25" t="s">
        <v>1</v>
      </c>
      <c r="L20" s="32"/>
    </row>
    <row r="21" spans="2:12" s="1" customFormat="1" ht="18" customHeight="1">
      <c r="B21" s="32"/>
      <c r="E21" s="25" t="s">
        <v>33</v>
      </c>
      <c r="I21" s="27" t="s">
        <v>29</v>
      </c>
      <c r="J21" s="25" t="s">
        <v>1</v>
      </c>
      <c r="L21" s="32"/>
    </row>
    <row r="22" spans="2:12" s="1" customFormat="1" ht="6.9" customHeight="1">
      <c r="B22" s="32"/>
      <c r="L22" s="32"/>
    </row>
    <row r="23" spans="2:12" s="1" customFormat="1" ht="12" customHeight="1">
      <c r="B23" s="32"/>
      <c r="D23" s="27" t="s">
        <v>35</v>
      </c>
      <c r="I23" s="27" t="s">
        <v>27</v>
      </c>
      <c r="J23" s="25" t="s">
        <v>1</v>
      </c>
      <c r="L23" s="32"/>
    </row>
    <row r="24" spans="2:12" s="1" customFormat="1" ht="18" customHeight="1">
      <c r="B24" s="32"/>
      <c r="E24" s="25" t="s">
        <v>36</v>
      </c>
      <c r="I24" s="27" t="s">
        <v>29</v>
      </c>
      <c r="J24" s="25" t="s">
        <v>1</v>
      </c>
      <c r="L24" s="32"/>
    </row>
    <row r="25" spans="2:12" s="1" customFormat="1" ht="6.9" customHeight="1">
      <c r="B25" s="32"/>
      <c r="L25" s="32"/>
    </row>
    <row r="26" spans="2:12" s="1" customFormat="1" ht="12" customHeight="1">
      <c r="B26" s="32"/>
      <c r="D26" s="27" t="s">
        <v>37</v>
      </c>
      <c r="L26" s="32"/>
    </row>
    <row r="27" spans="2:12" s="7" customFormat="1" ht="16.5" customHeight="1">
      <c r="B27" s="90"/>
      <c r="E27" s="235" t="s">
        <v>1</v>
      </c>
      <c r="F27" s="235"/>
      <c r="G27" s="235"/>
      <c r="H27" s="235"/>
      <c r="L27" s="90"/>
    </row>
    <row r="28" spans="2:12" s="1" customFormat="1" ht="6.9" customHeight="1">
      <c r="B28" s="32"/>
      <c r="L28" s="32"/>
    </row>
    <row r="29" spans="2:12" s="1" customFormat="1" ht="6.9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35" customHeight="1">
      <c r="B30" s="32"/>
      <c r="D30" s="91" t="s">
        <v>38</v>
      </c>
      <c r="J30" s="66">
        <f>ROUND(J121, 2)</f>
        <v>0</v>
      </c>
      <c r="L30" s="32"/>
    </row>
    <row r="31" spans="2:12" s="1" customFormat="1" ht="6.9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4" customHeight="1">
      <c r="B32" s="32"/>
      <c r="F32" s="35" t="s">
        <v>40</v>
      </c>
      <c r="I32" s="35" t="s">
        <v>39</v>
      </c>
      <c r="J32" s="35" t="s">
        <v>41</v>
      </c>
      <c r="L32" s="32"/>
    </row>
    <row r="33" spans="2:12" s="1" customFormat="1" ht="14.4" customHeight="1">
      <c r="B33" s="32"/>
      <c r="D33" s="55" t="s">
        <v>42</v>
      </c>
      <c r="E33" s="27" t="s">
        <v>43</v>
      </c>
      <c r="F33" s="92">
        <f>ROUND((SUM(BE121:BE210)),  2)</f>
        <v>0</v>
      </c>
      <c r="I33" s="93">
        <v>0.21</v>
      </c>
      <c r="J33" s="92">
        <f>ROUND(((SUM(BE121:BE210))*I33),  2)</f>
        <v>0</v>
      </c>
      <c r="L33" s="32"/>
    </row>
    <row r="34" spans="2:12" s="1" customFormat="1" ht="14.4" customHeight="1">
      <c r="B34" s="32"/>
      <c r="E34" s="27" t="s">
        <v>44</v>
      </c>
      <c r="F34" s="92">
        <f>ROUND((SUM(BF121:BF210)),  2)</f>
        <v>0</v>
      </c>
      <c r="I34" s="93">
        <v>0.12</v>
      </c>
      <c r="J34" s="92">
        <f>ROUND(((SUM(BF121:BF210))*I34),  2)</f>
        <v>0</v>
      </c>
      <c r="L34" s="32"/>
    </row>
    <row r="35" spans="2:12" s="1" customFormat="1" ht="14.4" hidden="1" customHeight="1">
      <c r="B35" s="32"/>
      <c r="E35" s="27" t="s">
        <v>45</v>
      </c>
      <c r="F35" s="92">
        <f>ROUND((SUM(BG121:BG210)),  2)</f>
        <v>0</v>
      </c>
      <c r="I35" s="93">
        <v>0.21</v>
      </c>
      <c r="J35" s="92">
        <f>0</f>
        <v>0</v>
      </c>
      <c r="L35" s="32"/>
    </row>
    <row r="36" spans="2:12" s="1" customFormat="1" ht="14.4" hidden="1" customHeight="1">
      <c r="B36" s="32"/>
      <c r="E36" s="27" t="s">
        <v>46</v>
      </c>
      <c r="F36" s="92">
        <f>ROUND((SUM(BH121:BH210)),  2)</f>
        <v>0</v>
      </c>
      <c r="I36" s="93">
        <v>0.12</v>
      </c>
      <c r="J36" s="92">
        <f>0</f>
        <v>0</v>
      </c>
      <c r="L36" s="32"/>
    </row>
    <row r="37" spans="2:12" s="1" customFormat="1" ht="14.4" hidden="1" customHeight="1">
      <c r="B37" s="32"/>
      <c r="E37" s="27" t="s">
        <v>47</v>
      </c>
      <c r="F37" s="92">
        <f>ROUND((SUM(BI121:BI210)),  2)</f>
        <v>0</v>
      </c>
      <c r="I37" s="93">
        <v>0</v>
      </c>
      <c r="J37" s="92">
        <f>0</f>
        <v>0</v>
      </c>
      <c r="L37" s="32"/>
    </row>
    <row r="38" spans="2:12" s="1" customFormat="1" ht="6.9" customHeight="1">
      <c r="B38" s="32"/>
      <c r="L38" s="32"/>
    </row>
    <row r="39" spans="2:12" s="1" customFormat="1" ht="25.35" customHeight="1">
      <c r="B39" s="32"/>
      <c r="C39" s="94"/>
      <c r="D39" s="95" t="s">
        <v>48</v>
      </c>
      <c r="E39" s="57"/>
      <c r="F39" s="57"/>
      <c r="G39" s="96" t="s">
        <v>49</v>
      </c>
      <c r="H39" s="97" t="s">
        <v>50</v>
      </c>
      <c r="I39" s="57"/>
      <c r="J39" s="98">
        <f>SUM(J30:J37)</f>
        <v>0</v>
      </c>
      <c r="K39" s="99"/>
      <c r="L39" s="32"/>
    </row>
    <row r="40" spans="2:12" s="1" customFormat="1" ht="14.4" customHeight="1">
      <c r="B40" s="32"/>
      <c r="L40" s="32"/>
    </row>
    <row r="41" spans="2:12" ht="14.4" customHeight="1">
      <c r="B41" s="20"/>
      <c r="L41" s="20"/>
    </row>
    <row r="42" spans="2:12" ht="14.4" customHeight="1">
      <c r="B42" s="20"/>
      <c r="L42" s="20"/>
    </row>
    <row r="43" spans="2:12" ht="14.4" customHeight="1">
      <c r="B43" s="20"/>
      <c r="L43" s="20"/>
    </row>
    <row r="44" spans="2:12" ht="14.4" customHeight="1">
      <c r="B44" s="20"/>
      <c r="L44" s="20"/>
    </row>
    <row r="45" spans="2:12" ht="14.4" customHeight="1">
      <c r="B45" s="20"/>
      <c r="L45" s="20"/>
    </row>
    <row r="46" spans="2:12" ht="14.4" customHeight="1">
      <c r="B46" s="20"/>
      <c r="L46" s="20"/>
    </row>
    <row r="47" spans="2:12" ht="14.4" customHeight="1">
      <c r="B47" s="20"/>
      <c r="L47" s="20"/>
    </row>
    <row r="48" spans="2:12" ht="14.4" customHeight="1">
      <c r="B48" s="20"/>
      <c r="L48" s="20"/>
    </row>
    <row r="49" spans="2:12" ht="14.4" customHeight="1">
      <c r="B49" s="20"/>
      <c r="L49" s="20"/>
    </row>
    <row r="50" spans="2:12" s="1" customFormat="1" ht="14.4" customHeight="1">
      <c r="B50" s="32"/>
      <c r="D50" s="41" t="s">
        <v>51</v>
      </c>
      <c r="E50" s="42"/>
      <c r="F50" s="42"/>
      <c r="G50" s="41" t="s">
        <v>52</v>
      </c>
      <c r="H50" s="42"/>
      <c r="I50" s="42"/>
      <c r="J50" s="42"/>
      <c r="K50" s="42"/>
      <c r="L50" s="32"/>
    </row>
    <row r="51" spans="2:12" ht="10.199999999999999">
      <c r="B51" s="20"/>
      <c r="L51" s="20"/>
    </row>
    <row r="52" spans="2:12" ht="10.199999999999999">
      <c r="B52" s="20"/>
      <c r="L52" s="20"/>
    </row>
    <row r="53" spans="2:12" ht="10.199999999999999">
      <c r="B53" s="20"/>
      <c r="L53" s="20"/>
    </row>
    <row r="54" spans="2:12" ht="10.199999999999999">
      <c r="B54" s="20"/>
      <c r="L54" s="20"/>
    </row>
    <row r="55" spans="2:12" ht="10.199999999999999">
      <c r="B55" s="20"/>
      <c r="L55" s="20"/>
    </row>
    <row r="56" spans="2:12" ht="10.199999999999999">
      <c r="B56" s="20"/>
      <c r="L56" s="20"/>
    </row>
    <row r="57" spans="2:12" ht="10.199999999999999">
      <c r="B57" s="20"/>
      <c r="L57" s="20"/>
    </row>
    <row r="58" spans="2:12" ht="10.199999999999999">
      <c r="B58" s="20"/>
      <c r="L58" s="20"/>
    </row>
    <row r="59" spans="2:12" ht="10.199999999999999">
      <c r="B59" s="20"/>
      <c r="L59" s="20"/>
    </row>
    <row r="60" spans="2:12" ht="10.199999999999999">
      <c r="B60" s="20"/>
      <c r="L60" s="20"/>
    </row>
    <row r="61" spans="2:12" s="1" customFormat="1" ht="13.2">
      <c r="B61" s="32"/>
      <c r="D61" s="43" t="s">
        <v>53</v>
      </c>
      <c r="E61" s="34"/>
      <c r="F61" s="100" t="s">
        <v>54</v>
      </c>
      <c r="G61" s="43" t="s">
        <v>53</v>
      </c>
      <c r="H61" s="34"/>
      <c r="I61" s="34"/>
      <c r="J61" s="101" t="s">
        <v>54</v>
      </c>
      <c r="K61" s="34"/>
      <c r="L61" s="32"/>
    </row>
    <row r="62" spans="2:12" ht="10.199999999999999">
      <c r="B62" s="20"/>
      <c r="L62" s="20"/>
    </row>
    <row r="63" spans="2:12" ht="10.199999999999999">
      <c r="B63" s="20"/>
      <c r="L63" s="20"/>
    </row>
    <row r="64" spans="2:12" ht="10.199999999999999">
      <c r="B64" s="20"/>
      <c r="L64" s="20"/>
    </row>
    <row r="65" spans="2:12" s="1" customFormat="1" ht="13.2">
      <c r="B65" s="32"/>
      <c r="D65" s="41" t="s">
        <v>55</v>
      </c>
      <c r="E65" s="42"/>
      <c r="F65" s="42"/>
      <c r="G65" s="41" t="s">
        <v>56</v>
      </c>
      <c r="H65" s="42"/>
      <c r="I65" s="42"/>
      <c r="J65" s="42"/>
      <c r="K65" s="42"/>
      <c r="L65" s="32"/>
    </row>
    <row r="66" spans="2:12" ht="10.199999999999999">
      <c r="B66" s="20"/>
      <c r="L66" s="20"/>
    </row>
    <row r="67" spans="2:12" ht="10.199999999999999">
      <c r="B67" s="20"/>
      <c r="L67" s="20"/>
    </row>
    <row r="68" spans="2:12" ht="10.199999999999999">
      <c r="B68" s="20"/>
      <c r="L68" s="20"/>
    </row>
    <row r="69" spans="2:12" ht="10.199999999999999">
      <c r="B69" s="20"/>
      <c r="L69" s="20"/>
    </row>
    <row r="70" spans="2:12" ht="10.199999999999999">
      <c r="B70" s="20"/>
      <c r="L70" s="20"/>
    </row>
    <row r="71" spans="2:12" ht="10.199999999999999">
      <c r="B71" s="20"/>
      <c r="L71" s="20"/>
    </row>
    <row r="72" spans="2:12" ht="10.199999999999999">
      <c r="B72" s="20"/>
      <c r="L72" s="20"/>
    </row>
    <row r="73" spans="2:12" ht="10.199999999999999">
      <c r="B73" s="20"/>
      <c r="L73" s="20"/>
    </row>
    <row r="74" spans="2:12" ht="10.199999999999999">
      <c r="B74" s="20"/>
      <c r="L74" s="20"/>
    </row>
    <row r="75" spans="2:12" ht="10.199999999999999">
      <c r="B75" s="20"/>
      <c r="L75" s="20"/>
    </row>
    <row r="76" spans="2:12" s="1" customFormat="1" ht="13.2">
      <c r="B76" s="32"/>
      <c r="D76" s="43" t="s">
        <v>53</v>
      </c>
      <c r="E76" s="34"/>
      <c r="F76" s="100" t="s">
        <v>54</v>
      </c>
      <c r="G76" s="43" t="s">
        <v>53</v>
      </c>
      <c r="H76" s="34"/>
      <c r="I76" s="34"/>
      <c r="J76" s="101" t="s">
        <v>54</v>
      </c>
      <c r="K76" s="34"/>
      <c r="L76" s="32"/>
    </row>
    <row r="77" spans="2:12" s="1" customFormat="1" ht="14.4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6.9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4.9" customHeight="1">
      <c r="B82" s="32"/>
      <c r="C82" s="21" t="s">
        <v>130</v>
      </c>
      <c r="L82" s="32"/>
    </row>
    <row r="83" spans="2:47" s="1" customFormat="1" ht="6.9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46" t="str">
        <f>E7</f>
        <v>Stavební úpravy v podkroví MŠ Radonice č.p.185</v>
      </c>
      <c r="F85" s="247"/>
      <c r="G85" s="247"/>
      <c r="H85" s="247"/>
      <c r="L85" s="32"/>
    </row>
    <row r="86" spans="2:47" s="1" customFormat="1" ht="12" customHeight="1">
      <c r="B86" s="32"/>
      <c r="C86" s="27" t="s">
        <v>120</v>
      </c>
      <c r="L86" s="32"/>
    </row>
    <row r="87" spans="2:47" s="1" customFormat="1" ht="16.5" customHeight="1">
      <c r="B87" s="32"/>
      <c r="E87" s="208" t="str">
        <f>E9</f>
        <v>03 - SO03 ZTI</v>
      </c>
      <c r="F87" s="248"/>
      <c r="G87" s="248"/>
      <c r="H87" s="248"/>
      <c r="L87" s="32"/>
    </row>
    <row r="88" spans="2:47" s="1" customFormat="1" ht="6.9" customHeight="1">
      <c r="B88" s="32"/>
      <c r="L88" s="32"/>
    </row>
    <row r="89" spans="2:47" s="1" customFormat="1" ht="12" customHeight="1">
      <c r="B89" s="32"/>
      <c r="C89" s="27" t="s">
        <v>22</v>
      </c>
      <c r="F89" s="25" t="str">
        <f>F12</f>
        <v>Radonice</v>
      </c>
      <c r="I89" s="27" t="s">
        <v>24</v>
      </c>
      <c r="J89" s="52" t="str">
        <f>IF(J12="","",J12)</f>
        <v>21. 1. 2025</v>
      </c>
      <c r="L89" s="32"/>
    </row>
    <row r="90" spans="2:47" s="1" customFormat="1" ht="6.9" customHeight="1">
      <c r="B90" s="32"/>
      <c r="L90" s="32"/>
    </row>
    <row r="91" spans="2:47" s="1" customFormat="1" ht="15.15" customHeight="1">
      <c r="B91" s="32"/>
      <c r="C91" s="27" t="s">
        <v>26</v>
      </c>
      <c r="F91" s="25" t="str">
        <f>E15</f>
        <v>Obec Radonice, Na Skále 185, 25073 Radonice</v>
      </c>
      <c r="I91" s="27" t="s">
        <v>32</v>
      </c>
      <c r="J91" s="30" t="str">
        <f>E21</f>
        <v>Ing. Aleš Moudrý</v>
      </c>
      <c r="L91" s="32"/>
    </row>
    <row r="92" spans="2:47" s="1" customFormat="1" ht="15.15" customHeight="1">
      <c r="B92" s="32"/>
      <c r="C92" s="27" t="s">
        <v>30</v>
      </c>
      <c r="F92" s="25" t="str">
        <f>IF(E18="","",E18)</f>
        <v>Vyplň údaj</v>
      </c>
      <c r="I92" s="27" t="s">
        <v>35</v>
      </c>
      <c r="J92" s="30" t="str">
        <f>E24</f>
        <v>Ing. Václav Výmola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2" t="s">
        <v>131</v>
      </c>
      <c r="D94" s="94"/>
      <c r="E94" s="94"/>
      <c r="F94" s="94"/>
      <c r="G94" s="94"/>
      <c r="H94" s="94"/>
      <c r="I94" s="94"/>
      <c r="J94" s="103" t="s">
        <v>132</v>
      </c>
      <c r="K94" s="94"/>
      <c r="L94" s="32"/>
    </row>
    <row r="95" spans="2:47" s="1" customFormat="1" ht="10.35" customHeight="1">
      <c r="B95" s="32"/>
      <c r="L95" s="32"/>
    </row>
    <row r="96" spans="2:47" s="1" customFormat="1" ht="22.8" customHeight="1">
      <c r="B96" s="32"/>
      <c r="C96" s="104" t="s">
        <v>133</v>
      </c>
      <c r="J96" s="66">
        <f>J121</f>
        <v>0</v>
      </c>
      <c r="L96" s="32"/>
      <c r="AU96" s="17" t="s">
        <v>134</v>
      </c>
    </row>
    <row r="97" spans="2:12" s="8" customFormat="1" ht="24.9" customHeight="1">
      <c r="B97" s="105"/>
      <c r="D97" s="106" t="s">
        <v>141</v>
      </c>
      <c r="E97" s="107"/>
      <c r="F97" s="107"/>
      <c r="G97" s="107"/>
      <c r="H97" s="107"/>
      <c r="I97" s="107"/>
      <c r="J97" s="108">
        <f>J122</f>
        <v>0</v>
      </c>
      <c r="L97" s="105"/>
    </row>
    <row r="98" spans="2:12" s="9" customFormat="1" ht="19.95" customHeight="1">
      <c r="B98" s="109"/>
      <c r="D98" s="110" t="s">
        <v>729</v>
      </c>
      <c r="E98" s="111"/>
      <c r="F98" s="111"/>
      <c r="G98" s="111"/>
      <c r="H98" s="111"/>
      <c r="I98" s="111"/>
      <c r="J98" s="112">
        <f>J123</f>
        <v>0</v>
      </c>
      <c r="L98" s="109"/>
    </row>
    <row r="99" spans="2:12" s="9" customFormat="1" ht="19.95" customHeight="1">
      <c r="B99" s="109"/>
      <c r="D99" s="110" t="s">
        <v>730</v>
      </c>
      <c r="E99" s="111"/>
      <c r="F99" s="111"/>
      <c r="G99" s="111"/>
      <c r="H99" s="111"/>
      <c r="I99" s="111"/>
      <c r="J99" s="112">
        <f>J136</f>
        <v>0</v>
      </c>
      <c r="L99" s="109"/>
    </row>
    <row r="100" spans="2:12" s="9" customFormat="1" ht="19.95" customHeight="1">
      <c r="B100" s="109"/>
      <c r="D100" s="110" t="s">
        <v>731</v>
      </c>
      <c r="E100" s="111"/>
      <c r="F100" s="111"/>
      <c r="G100" s="111"/>
      <c r="H100" s="111"/>
      <c r="I100" s="111"/>
      <c r="J100" s="112">
        <f>J182</f>
        <v>0</v>
      </c>
      <c r="L100" s="109"/>
    </row>
    <row r="101" spans="2:12" s="9" customFormat="1" ht="19.95" customHeight="1">
      <c r="B101" s="109"/>
      <c r="D101" s="110" t="s">
        <v>732</v>
      </c>
      <c r="E101" s="111"/>
      <c r="F101" s="111"/>
      <c r="G101" s="111"/>
      <c r="H101" s="111"/>
      <c r="I101" s="111"/>
      <c r="J101" s="112">
        <f>J203</f>
        <v>0</v>
      </c>
      <c r="L101" s="109"/>
    </row>
    <row r="102" spans="2:12" s="1" customFormat="1" ht="21.75" customHeight="1">
      <c r="B102" s="32"/>
      <c r="L102" s="32"/>
    </row>
    <row r="103" spans="2:12" s="1" customFormat="1" ht="6.9" customHeight="1">
      <c r="B103" s="44"/>
      <c r="C103" s="45"/>
      <c r="D103" s="45"/>
      <c r="E103" s="45"/>
      <c r="F103" s="45"/>
      <c r="G103" s="45"/>
      <c r="H103" s="45"/>
      <c r="I103" s="45"/>
      <c r="J103" s="45"/>
      <c r="K103" s="45"/>
      <c r="L103" s="32"/>
    </row>
    <row r="107" spans="2:12" s="1" customFormat="1" ht="6.9" customHeight="1">
      <c r="B107" s="46"/>
      <c r="C107" s="47"/>
      <c r="D107" s="47"/>
      <c r="E107" s="47"/>
      <c r="F107" s="47"/>
      <c r="G107" s="47"/>
      <c r="H107" s="47"/>
      <c r="I107" s="47"/>
      <c r="J107" s="47"/>
      <c r="K107" s="47"/>
      <c r="L107" s="32"/>
    </row>
    <row r="108" spans="2:12" s="1" customFormat="1" ht="24.9" customHeight="1">
      <c r="B108" s="32"/>
      <c r="C108" s="21" t="s">
        <v>150</v>
      </c>
      <c r="L108" s="32"/>
    </row>
    <row r="109" spans="2:12" s="1" customFormat="1" ht="6.9" customHeight="1">
      <c r="B109" s="32"/>
      <c r="L109" s="32"/>
    </row>
    <row r="110" spans="2:12" s="1" customFormat="1" ht="12" customHeight="1">
      <c r="B110" s="32"/>
      <c r="C110" s="27" t="s">
        <v>16</v>
      </c>
      <c r="L110" s="32"/>
    </row>
    <row r="111" spans="2:12" s="1" customFormat="1" ht="16.5" customHeight="1">
      <c r="B111" s="32"/>
      <c r="E111" s="246" t="str">
        <f>E7</f>
        <v>Stavební úpravy v podkroví MŠ Radonice č.p.185</v>
      </c>
      <c r="F111" s="247"/>
      <c r="G111" s="247"/>
      <c r="H111" s="247"/>
      <c r="L111" s="32"/>
    </row>
    <row r="112" spans="2:12" s="1" customFormat="1" ht="12" customHeight="1">
      <c r="B112" s="32"/>
      <c r="C112" s="27" t="s">
        <v>120</v>
      </c>
      <c r="L112" s="32"/>
    </row>
    <row r="113" spans="2:65" s="1" customFormat="1" ht="16.5" customHeight="1">
      <c r="B113" s="32"/>
      <c r="E113" s="208" t="str">
        <f>E9</f>
        <v>03 - SO03 ZTI</v>
      </c>
      <c r="F113" s="248"/>
      <c r="G113" s="248"/>
      <c r="H113" s="248"/>
      <c r="L113" s="32"/>
    </row>
    <row r="114" spans="2:65" s="1" customFormat="1" ht="6.9" customHeight="1">
      <c r="B114" s="32"/>
      <c r="L114" s="32"/>
    </row>
    <row r="115" spans="2:65" s="1" customFormat="1" ht="12" customHeight="1">
      <c r="B115" s="32"/>
      <c r="C115" s="27" t="s">
        <v>22</v>
      </c>
      <c r="F115" s="25" t="str">
        <f>F12</f>
        <v>Radonice</v>
      </c>
      <c r="I115" s="27" t="s">
        <v>24</v>
      </c>
      <c r="J115" s="52" t="str">
        <f>IF(J12="","",J12)</f>
        <v>21. 1. 2025</v>
      </c>
      <c r="L115" s="32"/>
    </row>
    <row r="116" spans="2:65" s="1" customFormat="1" ht="6.9" customHeight="1">
      <c r="B116" s="32"/>
      <c r="L116" s="32"/>
    </row>
    <row r="117" spans="2:65" s="1" customFormat="1" ht="15.15" customHeight="1">
      <c r="B117" s="32"/>
      <c r="C117" s="27" t="s">
        <v>26</v>
      </c>
      <c r="F117" s="25" t="str">
        <f>E15</f>
        <v>Obec Radonice, Na Skále 185, 25073 Radonice</v>
      </c>
      <c r="I117" s="27" t="s">
        <v>32</v>
      </c>
      <c r="J117" s="30" t="str">
        <f>E21</f>
        <v>Ing. Aleš Moudrý</v>
      </c>
      <c r="L117" s="32"/>
    </row>
    <row r="118" spans="2:65" s="1" customFormat="1" ht="15.15" customHeight="1">
      <c r="B118" s="32"/>
      <c r="C118" s="27" t="s">
        <v>30</v>
      </c>
      <c r="F118" s="25" t="str">
        <f>IF(E18="","",E18)</f>
        <v>Vyplň údaj</v>
      </c>
      <c r="I118" s="27" t="s">
        <v>35</v>
      </c>
      <c r="J118" s="30" t="str">
        <f>E24</f>
        <v>Ing. Václav Výmola</v>
      </c>
      <c r="L118" s="32"/>
    </row>
    <row r="119" spans="2:65" s="1" customFormat="1" ht="10.35" customHeight="1">
      <c r="B119" s="32"/>
      <c r="L119" s="32"/>
    </row>
    <row r="120" spans="2:65" s="10" customFormat="1" ht="29.25" customHeight="1">
      <c r="B120" s="113"/>
      <c r="C120" s="114" t="s">
        <v>151</v>
      </c>
      <c r="D120" s="115" t="s">
        <v>63</v>
      </c>
      <c r="E120" s="115" t="s">
        <v>59</v>
      </c>
      <c r="F120" s="115" t="s">
        <v>60</v>
      </c>
      <c r="G120" s="115" t="s">
        <v>152</v>
      </c>
      <c r="H120" s="115" t="s">
        <v>153</v>
      </c>
      <c r="I120" s="115" t="s">
        <v>154</v>
      </c>
      <c r="J120" s="116" t="s">
        <v>132</v>
      </c>
      <c r="K120" s="117" t="s">
        <v>155</v>
      </c>
      <c r="L120" s="113"/>
      <c r="M120" s="59" t="s">
        <v>1</v>
      </c>
      <c r="N120" s="60" t="s">
        <v>42</v>
      </c>
      <c r="O120" s="60" t="s">
        <v>156</v>
      </c>
      <c r="P120" s="60" t="s">
        <v>157</v>
      </c>
      <c r="Q120" s="60" t="s">
        <v>158</v>
      </c>
      <c r="R120" s="60" t="s">
        <v>159</v>
      </c>
      <c r="S120" s="60" t="s">
        <v>160</v>
      </c>
      <c r="T120" s="61" t="s">
        <v>161</v>
      </c>
    </row>
    <row r="121" spans="2:65" s="1" customFormat="1" ht="22.8" customHeight="1">
      <c r="B121" s="32"/>
      <c r="C121" s="64" t="s">
        <v>162</v>
      </c>
      <c r="J121" s="118">
        <f>BK121</f>
        <v>0</v>
      </c>
      <c r="L121" s="32"/>
      <c r="M121" s="62"/>
      <c r="N121" s="53"/>
      <c r="O121" s="53"/>
      <c r="P121" s="119">
        <f>P122</f>
        <v>0</v>
      </c>
      <c r="Q121" s="53"/>
      <c r="R121" s="119">
        <f>R122</f>
        <v>0.31351090000000004</v>
      </c>
      <c r="S121" s="53"/>
      <c r="T121" s="120">
        <f>T122</f>
        <v>0</v>
      </c>
      <c r="AT121" s="17" t="s">
        <v>77</v>
      </c>
      <c r="AU121" s="17" t="s">
        <v>134</v>
      </c>
      <c r="BK121" s="121">
        <f>BK122</f>
        <v>0</v>
      </c>
    </row>
    <row r="122" spans="2:65" s="11" customFormat="1" ht="25.95" customHeight="1">
      <c r="B122" s="122"/>
      <c r="D122" s="123" t="s">
        <v>77</v>
      </c>
      <c r="E122" s="124" t="s">
        <v>294</v>
      </c>
      <c r="F122" s="124" t="s">
        <v>295</v>
      </c>
      <c r="I122" s="125"/>
      <c r="J122" s="126">
        <f>BK122</f>
        <v>0</v>
      </c>
      <c r="L122" s="122"/>
      <c r="M122" s="127"/>
      <c r="P122" s="128">
        <f>P123+P136+P182+P203</f>
        <v>0</v>
      </c>
      <c r="R122" s="128">
        <f>R123+R136+R182+R203</f>
        <v>0.31351090000000004</v>
      </c>
      <c r="T122" s="129">
        <f>T123+T136+T182+T203</f>
        <v>0</v>
      </c>
      <c r="AR122" s="123" t="s">
        <v>88</v>
      </c>
      <c r="AT122" s="130" t="s">
        <v>77</v>
      </c>
      <c r="AU122" s="130" t="s">
        <v>78</v>
      </c>
      <c r="AY122" s="123" t="s">
        <v>165</v>
      </c>
      <c r="BK122" s="131">
        <f>BK123+BK136+BK182+BK203</f>
        <v>0</v>
      </c>
    </row>
    <row r="123" spans="2:65" s="11" customFormat="1" ht="22.8" customHeight="1">
      <c r="B123" s="122"/>
      <c r="D123" s="123" t="s">
        <v>77</v>
      </c>
      <c r="E123" s="132" t="s">
        <v>733</v>
      </c>
      <c r="F123" s="132" t="s">
        <v>734</v>
      </c>
      <c r="I123" s="125"/>
      <c r="J123" s="133">
        <f>BK123</f>
        <v>0</v>
      </c>
      <c r="L123" s="122"/>
      <c r="M123" s="127"/>
      <c r="P123" s="128">
        <f>SUM(P124:P135)</f>
        <v>0</v>
      </c>
      <c r="R123" s="128">
        <f>SUM(R124:R135)</f>
        <v>3.6033299999999997E-2</v>
      </c>
      <c r="T123" s="129">
        <f>SUM(T124:T135)</f>
        <v>0</v>
      </c>
      <c r="AR123" s="123" t="s">
        <v>88</v>
      </c>
      <c r="AT123" s="130" t="s">
        <v>77</v>
      </c>
      <c r="AU123" s="130" t="s">
        <v>86</v>
      </c>
      <c r="AY123" s="123" t="s">
        <v>165</v>
      </c>
      <c r="BK123" s="131">
        <f>SUM(BK124:BK135)</f>
        <v>0</v>
      </c>
    </row>
    <row r="124" spans="2:65" s="1" customFormat="1" ht="16.5" customHeight="1">
      <c r="B124" s="32"/>
      <c r="C124" s="134" t="s">
        <v>86</v>
      </c>
      <c r="D124" s="134" t="s">
        <v>168</v>
      </c>
      <c r="E124" s="135" t="s">
        <v>735</v>
      </c>
      <c r="F124" s="136" t="s">
        <v>736</v>
      </c>
      <c r="G124" s="137" t="s">
        <v>207</v>
      </c>
      <c r="H124" s="138">
        <v>7.5</v>
      </c>
      <c r="I124" s="139"/>
      <c r="J124" s="140">
        <f>ROUND(I124*H124,2)</f>
        <v>0</v>
      </c>
      <c r="K124" s="141"/>
      <c r="L124" s="32"/>
      <c r="M124" s="142" t="s">
        <v>1</v>
      </c>
      <c r="N124" s="143" t="s">
        <v>43</v>
      </c>
      <c r="P124" s="144">
        <f>O124*H124</f>
        <v>0</v>
      </c>
      <c r="Q124" s="144">
        <v>1.5299999999999999E-3</v>
      </c>
      <c r="R124" s="144">
        <f>Q124*H124</f>
        <v>1.1474999999999999E-2</v>
      </c>
      <c r="S124" s="144">
        <v>0</v>
      </c>
      <c r="T124" s="145">
        <f>S124*H124</f>
        <v>0</v>
      </c>
      <c r="AR124" s="146" t="s">
        <v>301</v>
      </c>
      <c r="AT124" s="146" t="s">
        <v>168</v>
      </c>
      <c r="AU124" s="146" t="s">
        <v>88</v>
      </c>
      <c r="AY124" s="17" t="s">
        <v>165</v>
      </c>
      <c r="BE124" s="147">
        <f>IF(N124="základní",J124,0)</f>
        <v>0</v>
      </c>
      <c r="BF124" s="147">
        <f>IF(N124="snížená",J124,0)</f>
        <v>0</v>
      </c>
      <c r="BG124" s="147">
        <f>IF(N124="zákl. přenesená",J124,0)</f>
        <v>0</v>
      </c>
      <c r="BH124" s="147">
        <f>IF(N124="sníž. přenesená",J124,0)</f>
        <v>0</v>
      </c>
      <c r="BI124" s="147">
        <f>IF(N124="nulová",J124,0)</f>
        <v>0</v>
      </c>
      <c r="BJ124" s="17" t="s">
        <v>86</v>
      </c>
      <c r="BK124" s="147">
        <f>ROUND(I124*H124,2)</f>
        <v>0</v>
      </c>
      <c r="BL124" s="17" t="s">
        <v>301</v>
      </c>
      <c r="BM124" s="146" t="s">
        <v>737</v>
      </c>
    </row>
    <row r="125" spans="2:65" s="12" customFormat="1" ht="10.199999999999999">
      <c r="B125" s="148"/>
      <c r="D125" s="149" t="s">
        <v>174</v>
      </c>
      <c r="E125" s="150" t="s">
        <v>1</v>
      </c>
      <c r="F125" s="151" t="s">
        <v>738</v>
      </c>
      <c r="H125" s="152">
        <v>7.5</v>
      </c>
      <c r="I125" s="153"/>
      <c r="L125" s="148"/>
      <c r="M125" s="154"/>
      <c r="T125" s="155"/>
      <c r="AT125" s="150" t="s">
        <v>174</v>
      </c>
      <c r="AU125" s="150" t="s">
        <v>88</v>
      </c>
      <c r="AV125" s="12" t="s">
        <v>88</v>
      </c>
      <c r="AW125" s="12" t="s">
        <v>34</v>
      </c>
      <c r="AX125" s="12" t="s">
        <v>78</v>
      </c>
      <c r="AY125" s="150" t="s">
        <v>165</v>
      </c>
    </row>
    <row r="126" spans="2:65" s="15" customFormat="1" ht="10.199999999999999">
      <c r="B126" s="169"/>
      <c r="D126" s="149" t="s">
        <v>174</v>
      </c>
      <c r="E126" s="170" t="s">
        <v>1</v>
      </c>
      <c r="F126" s="171" t="s">
        <v>184</v>
      </c>
      <c r="H126" s="172">
        <v>7.5</v>
      </c>
      <c r="I126" s="173"/>
      <c r="L126" s="169"/>
      <c r="M126" s="174"/>
      <c r="T126" s="175"/>
      <c r="AT126" s="170" t="s">
        <v>174</v>
      </c>
      <c r="AU126" s="170" t="s">
        <v>88</v>
      </c>
      <c r="AV126" s="15" t="s">
        <v>166</v>
      </c>
      <c r="AW126" s="15" t="s">
        <v>34</v>
      </c>
      <c r="AX126" s="15" t="s">
        <v>78</v>
      </c>
      <c r="AY126" s="170" t="s">
        <v>165</v>
      </c>
    </row>
    <row r="127" spans="2:65" s="13" customFormat="1" ht="10.199999999999999">
      <c r="B127" s="156"/>
      <c r="D127" s="149" t="s">
        <v>174</v>
      </c>
      <c r="E127" s="157" t="s">
        <v>1</v>
      </c>
      <c r="F127" s="158" t="s">
        <v>176</v>
      </c>
      <c r="H127" s="159">
        <v>7.5</v>
      </c>
      <c r="I127" s="160"/>
      <c r="L127" s="156"/>
      <c r="M127" s="161"/>
      <c r="T127" s="162"/>
      <c r="AT127" s="157" t="s">
        <v>174</v>
      </c>
      <c r="AU127" s="157" t="s">
        <v>88</v>
      </c>
      <c r="AV127" s="13" t="s">
        <v>172</v>
      </c>
      <c r="AW127" s="13" t="s">
        <v>34</v>
      </c>
      <c r="AX127" s="13" t="s">
        <v>86</v>
      </c>
      <c r="AY127" s="157" t="s">
        <v>165</v>
      </c>
    </row>
    <row r="128" spans="2:65" s="1" customFormat="1" ht="16.5" customHeight="1">
      <c r="B128" s="32"/>
      <c r="C128" s="134" t="s">
        <v>88</v>
      </c>
      <c r="D128" s="134" t="s">
        <v>168</v>
      </c>
      <c r="E128" s="135" t="s">
        <v>739</v>
      </c>
      <c r="F128" s="136" t="s">
        <v>740</v>
      </c>
      <c r="G128" s="137" t="s">
        <v>207</v>
      </c>
      <c r="H128" s="138">
        <v>9.5</v>
      </c>
      <c r="I128" s="139"/>
      <c r="J128" s="140">
        <f>ROUND(I128*H128,2)</f>
        <v>0</v>
      </c>
      <c r="K128" s="141"/>
      <c r="L128" s="32"/>
      <c r="M128" s="142" t="s">
        <v>1</v>
      </c>
      <c r="N128" s="143" t="s">
        <v>43</v>
      </c>
      <c r="P128" s="144">
        <f>O128*H128</f>
        <v>0</v>
      </c>
      <c r="Q128" s="144">
        <v>1.57E-3</v>
      </c>
      <c r="R128" s="144">
        <f>Q128*H128</f>
        <v>1.4914999999999999E-2</v>
      </c>
      <c r="S128" s="144">
        <v>0</v>
      </c>
      <c r="T128" s="145">
        <f>S128*H128</f>
        <v>0</v>
      </c>
      <c r="AR128" s="146" t="s">
        <v>301</v>
      </c>
      <c r="AT128" s="146" t="s">
        <v>168</v>
      </c>
      <c r="AU128" s="146" t="s">
        <v>88</v>
      </c>
      <c r="AY128" s="17" t="s">
        <v>165</v>
      </c>
      <c r="BE128" s="147">
        <f>IF(N128="základní",J128,0)</f>
        <v>0</v>
      </c>
      <c r="BF128" s="147">
        <f>IF(N128="snížená",J128,0)</f>
        <v>0</v>
      </c>
      <c r="BG128" s="147">
        <f>IF(N128="zákl. přenesená",J128,0)</f>
        <v>0</v>
      </c>
      <c r="BH128" s="147">
        <f>IF(N128="sníž. přenesená",J128,0)</f>
        <v>0</v>
      </c>
      <c r="BI128" s="147">
        <f>IF(N128="nulová",J128,0)</f>
        <v>0</v>
      </c>
      <c r="BJ128" s="17" t="s">
        <v>86</v>
      </c>
      <c r="BK128" s="147">
        <f>ROUND(I128*H128,2)</f>
        <v>0</v>
      </c>
      <c r="BL128" s="17" t="s">
        <v>301</v>
      </c>
      <c r="BM128" s="146" t="s">
        <v>741</v>
      </c>
    </row>
    <row r="129" spans="2:65" s="1" customFormat="1" ht="16.5" customHeight="1">
      <c r="B129" s="32"/>
      <c r="C129" s="134" t="s">
        <v>166</v>
      </c>
      <c r="D129" s="134" t="s">
        <v>168</v>
      </c>
      <c r="E129" s="135" t="s">
        <v>742</v>
      </c>
      <c r="F129" s="136" t="s">
        <v>743</v>
      </c>
      <c r="G129" s="137" t="s">
        <v>207</v>
      </c>
      <c r="H129" s="138">
        <v>13.21</v>
      </c>
      <c r="I129" s="139"/>
      <c r="J129" s="140">
        <f>ROUND(I129*H129,2)</f>
        <v>0</v>
      </c>
      <c r="K129" s="141"/>
      <c r="L129" s="32"/>
      <c r="M129" s="142" t="s">
        <v>1</v>
      </c>
      <c r="N129" s="143" t="s">
        <v>43</v>
      </c>
      <c r="P129" s="144">
        <f>O129*H129</f>
        <v>0</v>
      </c>
      <c r="Q129" s="144">
        <v>7.2999999999999996E-4</v>
      </c>
      <c r="R129" s="144">
        <f>Q129*H129</f>
        <v>9.6433000000000005E-3</v>
      </c>
      <c r="S129" s="144">
        <v>0</v>
      </c>
      <c r="T129" s="145">
        <f>S129*H129</f>
        <v>0</v>
      </c>
      <c r="AR129" s="146" t="s">
        <v>301</v>
      </c>
      <c r="AT129" s="146" t="s">
        <v>168</v>
      </c>
      <c r="AU129" s="146" t="s">
        <v>88</v>
      </c>
      <c r="AY129" s="17" t="s">
        <v>165</v>
      </c>
      <c r="BE129" s="147">
        <f>IF(N129="základní",J129,0)</f>
        <v>0</v>
      </c>
      <c r="BF129" s="147">
        <f>IF(N129="snížená",J129,0)</f>
        <v>0</v>
      </c>
      <c r="BG129" s="147">
        <f>IF(N129="zákl. přenesená",J129,0)</f>
        <v>0</v>
      </c>
      <c r="BH129" s="147">
        <f>IF(N129="sníž. přenesená",J129,0)</f>
        <v>0</v>
      </c>
      <c r="BI129" s="147">
        <f>IF(N129="nulová",J129,0)</f>
        <v>0</v>
      </c>
      <c r="BJ129" s="17" t="s">
        <v>86</v>
      </c>
      <c r="BK129" s="147">
        <f>ROUND(I129*H129,2)</f>
        <v>0</v>
      </c>
      <c r="BL129" s="17" t="s">
        <v>301</v>
      </c>
      <c r="BM129" s="146" t="s">
        <v>744</v>
      </c>
    </row>
    <row r="130" spans="2:65" s="12" customFormat="1" ht="10.199999999999999">
      <c r="B130" s="148"/>
      <c r="D130" s="149" t="s">
        <v>174</v>
      </c>
      <c r="E130" s="150" t="s">
        <v>1</v>
      </c>
      <c r="F130" s="151" t="s">
        <v>745</v>
      </c>
      <c r="H130" s="152">
        <v>13.21</v>
      </c>
      <c r="I130" s="153"/>
      <c r="L130" s="148"/>
      <c r="M130" s="154"/>
      <c r="T130" s="155"/>
      <c r="AT130" s="150" t="s">
        <v>174</v>
      </c>
      <c r="AU130" s="150" t="s">
        <v>88</v>
      </c>
      <c r="AV130" s="12" t="s">
        <v>88</v>
      </c>
      <c r="AW130" s="12" t="s">
        <v>34</v>
      </c>
      <c r="AX130" s="12" t="s">
        <v>78</v>
      </c>
      <c r="AY130" s="150" t="s">
        <v>165</v>
      </c>
    </row>
    <row r="131" spans="2:65" s="15" customFormat="1" ht="10.199999999999999">
      <c r="B131" s="169"/>
      <c r="D131" s="149" t="s">
        <v>174</v>
      </c>
      <c r="E131" s="170" t="s">
        <v>1</v>
      </c>
      <c r="F131" s="171" t="s">
        <v>184</v>
      </c>
      <c r="H131" s="172">
        <v>13.21</v>
      </c>
      <c r="I131" s="173"/>
      <c r="L131" s="169"/>
      <c r="M131" s="174"/>
      <c r="T131" s="175"/>
      <c r="AT131" s="170" t="s">
        <v>174</v>
      </c>
      <c r="AU131" s="170" t="s">
        <v>88</v>
      </c>
      <c r="AV131" s="15" t="s">
        <v>166</v>
      </c>
      <c r="AW131" s="15" t="s">
        <v>34</v>
      </c>
      <c r="AX131" s="15" t="s">
        <v>78</v>
      </c>
      <c r="AY131" s="170" t="s">
        <v>165</v>
      </c>
    </row>
    <row r="132" spans="2:65" s="13" customFormat="1" ht="10.199999999999999">
      <c r="B132" s="156"/>
      <c r="D132" s="149" t="s">
        <v>174</v>
      </c>
      <c r="E132" s="157" t="s">
        <v>1</v>
      </c>
      <c r="F132" s="158" t="s">
        <v>176</v>
      </c>
      <c r="H132" s="159">
        <v>13.21</v>
      </c>
      <c r="I132" s="160"/>
      <c r="L132" s="156"/>
      <c r="M132" s="161"/>
      <c r="T132" s="162"/>
      <c r="AT132" s="157" t="s">
        <v>174</v>
      </c>
      <c r="AU132" s="157" t="s">
        <v>88</v>
      </c>
      <c r="AV132" s="13" t="s">
        <v>172</v>
      </c>
      <c r="AW132" s="13" t="s">
        <v>34</v>
      </c>
      <c r="AX132" s="13" t="s">
        <v>86</v>
      </c>
      <c r="AY132" s="157" t="s">
        <v>165</v>
      </c>
    </row>
    <row r="133" spans="2:65" s="1" customFormat="1" ht="21.75" customHeight="1">
      <c r="B133" s="32"/>
      <c r="C133" s="134" t="s">
        <v>172</v>
      </c>
      <c r="D133" s="134" t="s">
        <v>168</v>
      </c>
      <c r="E133" s="135" t="s">
        <v>746</v>
      </c>
      <c r="F133" s="136" t="s">
        <v>747</v>
      </c>
      <c r="G133" s="137" t="s">
        <v>207</v>
      </c>
      <c r="H133" s="138">
        <v>30.21</v>
      </c>
      <c r="I133" s="139"/>
      <c r="J133" s="140">
        <f>ROUND(I133*H133,2)</f>
        <v>0</v>
      </c>
      <c r="K133" s="141"/>
      <c r="L133" s="32"/>
      <c r="M133" s="142" t="s">
        <v>1</v>
      </c>
      <c r="N133" s="143" t="s">
        <v>43</v>
      </c>
      <c r="P133" s="144">
        <f>O133*H133</f>
        <v>0</v>
      </c>
      <c r="Q133" s="144">
        <v>0</v>
      </c>
      <c r="R133" s="144">
        <f>Q133*H133</f>
        <v>0</v>
      </c>
      <c r="S133" s="144">
        <v>0</v>
      </c>
      <c r="T133" s="145">
        <f>S133*H133</f>
        <v>0</v>
      </c>
      <c r="AR133" s="146" t="s">
        <v>301</v>
      </c>
      <c r="AT133" s="146" t="s">
        <v>168</v>
      </c>
      <c r="AU133" s="146" t="s">
        <v>88</v>
      </c>
      <c r="AY133" s="17" t="s">
        <v>165</v>
      </c>
      <c r="BE133" s="147">
        <f>IF(N133="základní",J133,0)</f>
        <v>0</v>
      </c>
      <c r="BF133" s="147">
        <f>IF(N133="snížená",J133,0)</f>
        <v>0</v>
      </c>
      <c r="BG133" s="147">
        <f>IF(N133="zákl. přenesená",J133,0)</f>
        <v>0</v>
      </c>
      <c r="BH133" s="147">
        <f>IF(N133="sníž. přenesená",J133,0)</f>
        <v>0</v>
      </c>
      <c r="BI133" s="147">
        <f>IF(N133="nulová",J133,0)</f>
        <v>0</v>
      </c>
      <c r="BJ133" s="17" t="s">
        <v>86</v>
      </c>
      <c r="BK133" s="147">
        <f>ROUND(I133*H133,2)</f>
        <v>0</v>
      </c>
      <c r="BL133" s="17" t="s">
        <v>301</v>
      </c>
      <c r="BM133" s="146" t="s">
        <v>748</v>
      </c>
    </row>
    <row r="134" spans="2:65" s="12" customFormat="1" ht="10.199999999999999">
      <c r="B134" s="148"/>
      <c r="D134" s="149" t="s">
        <v>174</v>
      </c>
      <c r="E134" s="150" t="s">
        <v>1</v>
      </c>
      <c r="F134" s="151" t="s">
        <v>749</v>
      </c>
      <c r="H134" s="152">
        <v>30.21</v>
      </c>
      <c r="I134" s="153"/>
      <c r="L134" s="148"/>
      <c r="M134" s="154"/>
      <c r="T134" s="155"/>
      <c r="AT134" s="150" t="s">
        <v>174</v>
      </c>
      <c r="AU134" s="150" t="s">
        <v>88</v>
      </c>
      <c r="AV134" s="12" t="s">
        <v>88</v>
      </c>
      <c r="AW134" s="12" t="s">
        <v>34</v>
      </c>
      <c r="AX134" s="12" t="s">
        <v>86</v>
      </c>
      <c r="AY134" s="150" t="s">
        <v>165</v>
      </c>
    </row>
    <row r="135" spans="2:65" s="1" customFormat="1" ht="24.15" customHeight="1">
      <c r="B135" s="32"/>
      <c r="C135" s="134" t="s">
        <v>656</v>
      </c>
      <c r="D135" s="134" t="s">
        <v>168</v>
      </c>
      <c r="E135" s="135" t="s">
        <v>750</v>
      </c>
      <c r="F135" s="136" t="s">
        <v>751</v>
      </c>
      <c r="G135" s="137" t="s">
        <v>179</v>
      </c>
      <c r="H135" s="138">
        <v>3.5999999999999997E-2</v>
      </c>
      <c r="I135" s="139"/>
      <c r="J135" s="140">
        <f>ROUND(I135*H135,2)</f>
        <v>0</v>
      </c>
      <c r="K135" s="141"/>
      <c r="L135" s="32"/>
      <c r="M135" s="142" t="s">
        <v>1</v>
      </c>
      <c r="N135" s="143" t="s">
        <v>43</v>
      </c>
      <c r="P135" s="144">
        <f>O135*H135</f>
        <v>0</v>
      </c>
      <c r="Q135" s="144">
        <v>0</v>
      </c>
      <c r="R135" s="144">
        <f>Q135*H135</f>
        <v>0</v>
      </c>
      <c r="S135" s="144">
        <v>0</v>
      </c>
      <c r="T135" s="145">
        <f>S135*H135</f>
        <v>0</v>
      </c>
      <c r="AR135" s="146" t="s">
        <v>301</v>
      </c>
      <c r="AT135" s="146" t="s">
        <v>168</v>
      </c>
      <c r="AU135" s="146" t="s">
        <v>88</v>
      </c>
      <c r="AY135" s="17" t="s">
        <v>165</v>
      </c>
      <c r="BE135" s="147">
        <f>IF(N135="základní",J135,0)</f>
        <v>0</v>
      </c>
      <c r="BF135" s="147">
        <f>IF(N135="snížená",J135,0)</f>
        <v>0</v>
      </c>
      <c r="BG135" s="147">
        <f>IF(N135="zákl. přenesená",J135,0)</f>
        <v>0</v>
      </c>
      <c r="BH135" s="147">
        <f>IF(N135="sníž. přenesená",J135,0)</f>
        <v>0</v>
      </c>
      <c r="BI135" s="147">
        <f>IF(N135="nulová",J135,0)</f>
        <v>0</v>
      </c>
      <c r="BJ135" s="17" t="s">
        <v>86</v>
      </c>
      <c r="BK135" s="147">
        <f>ROUND(I135*H135,2)</f>
        <v>0</v>
      </c>
      <c r="BL135" s="17" t="s">
        <v>301</v>
      </c>
      <c r="BM135" s="146" t="s">
        <v>752</v>
      </c>
    </row>
    <row r="136" spans="2:65" s="11" customFormat="1" ht="22.8" customHeight="1">
      <c r="B136" s="122"/>
      <c r="D136" s="123" t="s">
        <v>77</v>
      </c>
      <c r="E136" s="132" t="s">
        <v>753</v>
      </c>
      <c r="F136" s="132" t="s">
        <v>754</v>
      </c>
      <c r="I136" s="125"/>
      <c r="J136" s="133">
        <f>BK136</f>
        <v>0</v>
      </c>
      <c r="L136" s="122"/>
      <c r="M136" s="127"/>
      <c r="P136" s="128">
        <f>SUM(P137:P181)</f>
        <v>0</v>
      </c>
      <c r="R136" s="128">
        <f>SUM(R137:R181)</f>
        <v>6.7087599999999997E-2</v>
      </c>
      <c r="T136" s="129">
        <f>SUM(T137:T181)</f>
        <v>0</v>
      </c>
      <c r="AR136" s="123" t="s">
        <v>88</v>
      </c>
      <c r="AT136" s="130" t="s">
        <v>77</v>
      </c>
      <c r="AU136" s="130" t="s">
        <v>86</v>
      </c>
      <c r="AY136" s="123" t="s">
        <v>165</v>
      </c>
      <c r="BK136" s="131">
        <f>SUM(BK137:BK181)</f>
        <v>0</v>
      </c>
    </row>
    <row r="137" spans="2:65" s="1" customFormat="1" ht="24.15" customHeight="1">
      <c r="B137" s="32"/>
      <c r="C137" s="134" t="s">
        <v>210</v>
      </c>
      <c r="D137" s="134" t="s">
        <v>168</v>
      </c>
      <c r="E137" s="135" t="s">
        <v>755</v>
      </c>
      <c r="F137" s="136" t="s">
        <v>756</v>
      </c>
      <c r="G137" s="137" t="s">
        <v>207</v>
      </c>
      <c r="H137" s="138">
        <v>57</v>
      </c>
      <c r="I137" s="139"/>
      <c r="J137" s="140">
        <f>ROUND(I137*H137,2)</f>
        <v>0</v>
      </c>
      <c r="K137" s="141"/>
      <c r="L137" s="32"/>
      <c r="M137" s="142" t="s">
        <v>1</v>
      </c>
      <c r="N137" s="143" t="s">
        <v>43</v>
      </c>
      <c r="P137" s="144">
        <f>O137*H137</f>
        <v>0</v>
      </c>
      <c r="Q137" s="144">
        <v>4.0999999999999999E-4</v>
      </c>
      <c r="R137" s="144">
        <f>Q137*H137</f>
        <v>2.3369999999999998E-2</v>
      </c>
      <c r="S137" s="144">
        <v>0</v>
      </c>
      <c r="T137" s="145">
        <f>S137*H137</f>
        <v>0</v>
      </c>
      <c r="AR137" s="146" t="s">
        <v>301</v>
      </c>
      <c r="AT137" s="146" t="s">
        <v>168</v>
      </c>
      <c r="AU137" s="146" t="s">
        <v>88</v>
      </c>
      <c r="AY137" s="17" t="s">
        <v>165</v>
      </c>
      <c r="BE137" s="147">
        <f>IF(N137="základní",J137,0)</f>
        <v>0</v>
      </c>
      <c r="BF137" s="147">
        <f>IF(N137="snížená",J137,0)</f>
        <v>0</v>
      </c>
      <c r="BG137" s="147">
        <f>IF(N137="zákl. přenesená",J137,0)</f>
        <v>0</v>
      </c>
      <c r="BH137" s="147">
        <f>IF(N137="sníž. přenesená",J137,0)</f>
        <v>0</v>
      </c>
      <c r="BI137" s="147">
        <f>IF(N137="nulová",J137,0)</f>
        <v>0</v>
      </c>
      <c r="BJ137" s="17" t="s">
        <v>86</v>
      </c>
      <c r="BK137" s="147">
        <f>ROUND(I137*H137,2)</f>
        <v>0</v>
      </c>
      <c r="BL137" s="17" t="s">
        <v>301</v>
      </c>
      <c r="BM137" s="146" t="s">
        <v>757</v>
      </c>
    </row>
    <row r="138" spans="2:65" s="14" customFormat="1" ht="10.199999999999999">
      <c r="B138" s="163"/>
      <c r="D138" s="149" t="s">
        <v>174</v>
      </c>
      <c r="E138" s="164" t="s">
        <v>1</v>
      </c>
      <c r="F138" s="165" t="s">
        <v>448</v>
      </c>
      <c r="H138" s="164" t="s">
        <v>1</v>
      </c>
      <c r="I138" s="166"/>
      <c r="L138" s="163"/>
      <c r="M138" s="167"/>
      <c r="T138" s="168"/>
      <c r="AT138" s="164" t="s">
        <v>174</v>
      </c>
      <c r="AU138" s="164" t="s">
        <v>88</v>
      </c>
      <c r="AV138" s="14" t="s">
        <v>86</v>
      </c>
      <c r="AW138" s="14" t="s">
        <v>34</v>
      </c>
      <c r="AX138" s="14" t="s">
        <v>78</v>
      </c>
      <c r="AY138" s="164" t="s">
        <v>165</v>
      </c>
    </row>
    <row r="139" spans="2:65" s="12" customFormat="1" ht="10.199999999999999">
      <c r="B139" s="148"/>
      <c r="D139" s="149" t="s">
        <v>174</v>
      </c>
      <c r="E139" s="150" t="s">
        <v>1</v>
      </c>
      <c r="F139" s="151" t="s">
        <v>758</v>
      </c>
      <c r="H139" s="152">
        <v>27</v>
      </c>
      <c r="I139" s="153"/>
      <c r="L139" s="148"/>
      <c r="M139" s="154"/>
      <c r="T139" s="155"/>
      <c r="AT139" s="150" t="s">
        <v>174</v>
      </c>
      <c r="AU139" s="150" t="s">
        <v>88</v>
      </c>
      <c r="AV139" s="12" t="s">
        <v>88</v>
      </c>
      <c r="AW139" s="12" t="s">
        <v>34</v>
      </c>
      <c r="AX139" s="12" t="s">
        <v>78</v>
      </c>
      <c r="AY139" s="150" t="s">
        <v>165</v>
      </c>
    </row>
    <row r="140" spans="2:65" s="12" customFormat="1" ht="10.199999999999999">
      <c r="B140" s="148"/>
      <c r="D140" s="149" t="s">
        <v>174</v>
      </c>
      <c r="E140" s="150" t="s">
        <v>1</v>
      </c>
      <c r="F140" s="151" t="s">
        <v>759</v>
      </c>
      <c r="H140" s="152">
        <v>20</v>
      </c>
      <c r="I140" s="153"/>
      <c r="L140" s="148"/>
      <c r="M140" s="154"/>
      <c r="T140" s="155"/>
      <c r="AT140" s="150" t="s">
        <v>174</v>
      </c>
      <c r="AU140" s="150" t="s">
        <v>88</v>
      </c>
      <c r="AV140" s="12" t="s">
        <v>88</v>
      </c>
      <c r="AW140" s="12" t="s">
        <v>34</v>
      </c>
      <c r="AX140" s="12" t="s">
        <v>78</v>
      </c>
      <c r="AY140" s="150" t="s">
        <v>165</v>
      </c>
    </row>
    <row r="141" spans="2:65" s="12" customFormat="1" ht="10.199999999999999">
      <c r="B141" s="148"/>
      <c r="D141" s="149" t="s">
        <v>174</v>
      </c>
      <c r="E141" s="150" t="s">
        <v>1</v>
      </c>
      <c r="F141" s="151" t="s">
        <v>760</v>
      </c>
      <c r="H141" s="152">
        <v>10</v>
      </c>
      <c r="I141" s="153"/>
      <c r="L141" s="148"/>
      <c r="M141" s="154"/>
      <c r="T141" s="155"/>
      <c r="AT141" s="150" t="s">
        <v>174</v>
      </c>
      <c r="AU141" s="150" t="s">
        <v>88</v>
      </c>
      <c r="AV141" s="12" t="s">
        <v>88</v>
      </c>
      <c r="AW141" s="12" t="s">
        <v>34</v>
      </c>
      <c r="AX141" s="12" t="s">
        <v>78</v>
      </c>
      <c r="AY141" s="150" t="s">
        <v>165</v>
      </c>
    </row>
    <row r="142" spans="2:65" s="13" customFormat="1" ht="10.199999999999999">
      <c r="B142" s="156"/>
      <c r="D142" s="149" t="s">
        <v>174</v>
      </c>
      <c r="E142" s="157" t="s">
        <v>1</v>
      </c>
      <c r="F142" s="158" t="s">
        <v>176</v>
      </c>
      <c r="H142" s="159">
        <v>57</v>
      </c>
      <c r="I142" s="160"/>
      <c r="L142" s="156"/>
      <c r="M142" s="161"/>
      <c r="T142" s="162"/>
      <c r="AT142" s="157" t="s">
        <v>174</v>
      </c>
      <c r="AU142" s="157" t="s">
        <v>88</v>
      </c>
      <c r="AV142" s="13" t="s">
        <v>172</v>
      </c>
      <c r="AW142" s="13" t="s">
        <v>34</v>
      </c>
      <c r="AX142" s="13" t="s">
        <v>86</v>
      </c>
      <c r="AY142" s="157" t="s">
        <v>165</v>
      </c>
    </row>
    <row r="143" spans="2:65" s="1" customFormat="1" ht="21.75" customHeight="1">
      <c r="B143" s="32"/>
      <c r="C143" s="176" t="s">
        <v>212</v>
      </c>
      <c r="D143" s="176" t="s">
        <v>185</v>
      </c>
      <c r="E143" s="177" t="s">
        <v>761</v>
      </c>
      <c r="F143" s="178" t="s">
        <v>762</v>
      </c>
      <c r="G143" s="179" t="s">
        <v>207</v>
      </c>
      <c r="H143" s="180">
        <v>48.41</v>
      </c>
      <c r="I143" s="181"/>
      <c r="J143" s="182">
        <f>ROUND(I143*H143,2)</f>
        <v>0</v>
      </c>
      <c r="K143" s="183"/>
      <c r="L143" s="184"/>
      <c r="M143" s="185" t="s">
        <v>1</v>
      </c>
      <c r="N143" s="186" t="s">
        <v>43</v>
      </c>
      <c r="P143" s="144">
        <f>O143*H143</f>
        <v>0</v>
      </c>
      <c r="Q143" s="144">
        <v>5.5999999999999995E-4</v>
      </c>
      <c r="R143" s="144">
        <f>Q143*H143</f>
        <v>2.7109599999999994E-2</v>
      </c>
      <c r="S143" s="144">
        <v>0</v>
      </c>
      <c r="T143" s="145">
        <f>S143*H143</f>
        <v>0</v>
      </c>
      <c r="AR143" s="146" t="s">
        <v>308</v>
      </c>
      <c r="AT143" s="146" t="s">
        <v>185</v>
      </c>
      <c r="AU143" s="146" t="s">
        <v>88</v>
      </c>
      <c r="AY143" s="17" t="s">
        <v>165</v>
      </c>
      <c r="BE143" s="147">
        <f>IF(N143="základní",J143,0)</f>
        <v>0</v>
      </c>
      <c r="BF143" s="147">
        <f>IF(N143="snížená",J143,0)</f>
        <v>0</v>
      </c>
      <c r="BG143" s="147">
        <f>IF(N143="zákl. přenesená",J143,0)</f>
        <v>0</v>
      </c>
      <c r="BH143" s="147">
        <f>IF(N143="sníž. přenesená",J143,0)</f>
        <v>0</v>
      </c>
      <c r="BI143" s="147">
        <f>IF(N143="nulová",J143,0)</f>
        <v>0</v>
      </c>
      <c r="BJ143" s="17" t="s">
        <v>86</v>
      </c>
      <c r="BK143" s="147">
        <f>ROUND(I143*H143,2)</f>
        <v>0</v>
      </c>
      <c r="BL143" s="17" t="s">
        <v>301</v>
      </c>
      <c r="BM143" s="146" t="s">
        <v>763</v>
      </c>
    </row>
    <row r="144" spans="2:65" s="14" customFormat="1" ht="10.199999999999999">
      <c r="B144" s="163"/>
      <c r="D144" s="149" t="s">
        <v>174</v>
      </c>
      <c r="E144" s="164" t="s">
        <v>1</v>
      </c>
      <c r="F144" s="165" t="s">
        <v>448</v>
      </c>
      <c r="H144" s="164" t="s">
        <v>1</v>
      </c>
      <c r="I144" s="166"/>
      <c r="L144" s="163"/>
      <c r="M144" s="167"/>
      <c r="T144" s="168"/>
      <c r="AT144" s="164" t="s">
        <v>174</v>
      </c>
      <c r="AU144" s="164" t="s">
        <v>88</v>
      </c>
      <c r="AV144" s="14" t="s">
        <v>86</v>
      </c>
      <c r="AW144" s="14" t="s">
        <v>34</v>
      </c>
      <c r="AX144" s="14" t="s">
        <v>78</v>
      </c>
      <c r="AY144" s="164" t="s">
        <v>165</v>
      </c>
    </row>
    <row r="145" spans="2:65" s="12" customFormat="1" ht="10.199999999999999">
      <c r="B145" s="148"/>
      <c r="D145" s="149" t="s">
        <v>174</v>
      </c>
      <c r="E145" s="150" t="s">
        <v>1</v>
      </c>
      <c r="F145" s="151" t="s">
        <v>758</v>
      </c>
      <c r="H145" s="152">
        <v>27</v>
      </c>
      <c r="I145" s="153"/>
      <c r="L145" s="148"/>
      <c r="M145" s="154"/>
      <c r="T145" s="155"/>
      <c r="AT145" s="150" t="s">
        <v>174</v>
      </c>
      <c r="AU145" s="150" t="s">
        <v>88</v>
      </c>
      <c r="AV145" s="12" t="s">
        <v>88</v>
      </c>
      <c r="AW145" s="12" t="s">
        <v>34</v>
      </c>
      <c r="AX145" s="12" t="s">
        <v>78</v>
      </c>
      <c r="AY145" s="150" t="s">
        <v>165</v>
      </c>
    </row>
    <row r="146" spans="2:65" s="12" customFormat="1" ht="10.199999999999999">
      <c r="B146" s="148"/>
      <c r="D146" s="149" t="s">
        <v>174</v>
      </c>
      <c r="E146" s="150" t="s">
        <v>1</v>
      </c>
      <c r="F146" s="151" t="s">
        <v>759</v>
      </c>
      <c r="H146" s="152">
        <v>20</v>
      </c>
      <c r="I146" s="153"/>
      <c r="L146" s="148"/>
      <c r="M146" s="154"/>
      <c r="T146" s="155"/>
      <c r="AT146" s="150" t="s">
        <v>174</v>
      </c>
      <c r="AU146" s="150" t="s">
        <v>88</v>
      </c>
      <c r="AV146" s="12" t="s">
        <v>88</v>
      </c>
      <c r="AW146" s="12" t="s">
        <v>34</v>
      </c>
      <c r="AX146" s="12" t="s">
        <v>78</v>
      </c>
      <c r="AY146" s="150" t="s">
        <v>165</v>
      </c>
    </row>
    <row r="147" spans="2:65" s="12" customFormat="1" ht="10.199999999999999">
      <c r="B147" s="148"/>
      <c r="D147" s="149" t="s">
        <v>174</v>
      </c>
      <c r="E147" s="150" t="s">
        <v>1</v>
      </c>
      <c r="F147" s="151" t="s">
        <v>764</v>
      </c>
      <c r="H147" s="152">
        <v>48.41</v>
      </c>
      <c r="I147" s="153"/>
      <c r="L147" s="148"/>
      <c r="M147" s="154"/>
      <c r="T147" s="155"/>
      <c r="AT147" s="150" t="s">
        <v>174</v>
      </c>
      <c r="AU147" s="150" t="s">
        <v>88</v>
      </c>
      <c r="AV147" s="12" t="s">
        <v>88</v>
      </c>
      <c r="AW147" s="12" t="s">
        <v>34</v>
      </c>
      <c r="AX147" s="12" t="s">
        <v>86</v>
      </c>
      <c r="AY147" s="150" t="s">
        <v>165</v>
      </c>
    </row>
    <row r="148" spans="2:65" s="1" customFormat="1" ht="21.75" customHeight="1">
      <c r="B148" s="32"/>
      <c r="C148" s="176" t="s">
        <v>188</v>
      </c>
      <c r="D148" s="176" t="s">
        <v>185</v>
      </c>
      <c r="E148" s="177" t="s">
        <v>765</v>
      </c>
      <c r="F148" s="178" t="s">
        <v>766</v>
      </c>
      <c r="G148" s="179" t="s">
        <v>207</v>
      </c>
      <c r="H148" s="180">
        <v>10.3</v>
      </c>
      <c r="I148" s="181"/>
      <c r="J148" s="182">
        <f>ROUND(I148*H148,2)</f>
        <v>0</v>
      </c>
      <c r="K148" s="183"/>
      <c r="L148" s="184"/>
      <c r="M148" s="185" t="s">
        <v>1</v>
      </c>
      <c r="N148" s="186" t="s">
        <v>43</v>
      </c>
      <c r="P148" s="144">
        <f>O148*H148</f>
        <v>0</v>
      </c>
      <c r="Q148" s="144">
        <v>3.6000000000000002E-4</v>
      </c>
      <c r="R148" s="144">
        <f>Q148*H148</f>
        <v>3.7080000000000004E-3</v>
      </c>
      <c r="S148" s="144">
        <v>0</v>
      </c>
      <c r="T148" s="145">
        <f>S148*H148</f>
        <v>0</v>
      </c>
      <c r="AR148" s="146" t="s">
        <v>308</v>
      </c>
      <c r="AT148" s="146" t="s">
        <v>185</v>
      </c>
      <c r="AU148" s="146" t="s">
        <v>88</v>
      </c>
      <c r="AY148" s="17" t="s">
        <v>165</v>
      </c>
      <c r="BE148" s="147">
        <f>IF(N148="základní",J148,0)</f>
        <v>0</v>
      </c>
      <c r="BF148" s="147">
        <f>IF(N148="snížená",J148,0)</f>
        <v>0</v>
      </c>
      <c r="BG148" s="147">
        <f>IF(N148="zákl. přenesená",J148,0)</f>
        <v>0</v>
      </c>
      <c r="BH148" s="147">
        <f>IF(N148="sníž. přenesená",J148,0)</f>
        <v>0</v>
      </c>
      <c r="BI148" s="147">
        <f>IF(N148="nulová",J148,0)</f>
        <v>0</v>
      </c>
      <c r="BJ148" s="17" t="s">
        <v>86</v>
      </c>
      <c r="BK148" s="147">
        <f>ROUND(I148*H148,2)</f>
        <v>0</v>
      </c>
      <c r="BL148" s="17" t="s">
        <v>301</v>
      </c>
      <c r="BM148" s="146" t="s">
        <v>767</v>
      </c>
    </row>
    <row r="149" spans="2:65" s="12" customFormat="1" ht="10.199999999999999">
      <c r="B149" s="148"/>
      <c r="D149" s="149" t="s">
        <v>174</v>
      </c>
      <c r="E149" s="150" t="s">
        <v>1</v>
      </c>
      <c r="F149" s="151" t="s">
        <v>760</v>
      </c>
      <c r="H149" s="152">
        <v>10</v>
      </c>
      <c r="I149" s="153"/>
      <c r="L149" s="148"/>
      <c r="M149" s="154"/>
      <c r="T149" s="155"/>
      <c r="AT149" s="150" t="s">
        <v>174</v>
      </c>
      <c r="AU149" s="150" t="s">
        <v>88</v>
      </c>
      <c r="AV149" s="12" t="s">
        <v>88</v>
      </c>
      <c r="AW149" s="12" t="s">
        <v>34</v>
      </c>
      <c r="AX149" s="12" t="s">
        <v>78</v>
      </c>
      <c r="AY149" s="150" t="s">
        <v>165</v>
      </c>
    </row>
    <row r="150" spans="2:65" s="12" customFormat="1" ht="10.199999999999999">
      <c r="B150" s="148"/>
      <c r="D150" s="149" t="s">
        <v>174</v>
      </c>
      <c r="E150" s="150" t="s">
        <v>1</v>
      </c>
      <c r="F150" s="151" t="s">
        <v>768</v>
      </c>
      <c r="H150" s="152">
        <v>10.3</v>
      </c>
      <c r="I150" s="153"/>
      <c r="L150" s="148"/>
      <c r="M150" s="154"/>
      <c r="T150" s="155"/>
      <c r="AT150" s="150" t="s">
        <v>174</v>
      </c>
      <c r="AU150" s="150" t="s">
        <v>88</v>
      </c>
      <c r="AV150" s="12" t="s">
        <v>88</v>
      </c>
      <c r="AW150" s="12" t="s">
        <v>34</v>
      </c>
      <c r="AX150" s="12" t="s">
        <v>86</v>
      </c>
      <c r="AY150" s="150" t="s">
        <v>165</v>
      </c>
    </row>
    <row r="151" spans="2:65" s="1" customFormat="1" ht="37.799999999999997" customHeight="1">
      <c r="B151" s="32"/>
      <c r="C151" s="134" t="s">
        <v>226</v>
      </c>
      <c r="D151" s="134" t="s">
        <v>168</v>
      </c>
      <c r="E151" s="135" t="s">
        <v>769</v>
      </c>
      <c r="F151" s="136" t="s">
        <v>770</v>
      </c>
      <c r="G151" s="137" t="s">
        <v>207</v>
      </c>
      <c r="H151" s="138">
        <v>27</v>
      </c>
      <c r="I151" s="139"/>
      <c r="J151" s="140">
        <f>ROUND(I151*H151,2)</f>
        <v>0</v>
      </c>
      <c r="K151" s="141"/>
      <c r="L151" s="32"/>
      <c r="M151" s="142" t="s">
        <v>1</v>
      </c>
      <c r="N151" s="143" t="s">
        <v>43</v>
      </c>
      <c r="P151" s="144">
        <f>O151*H151</f>
        <v>0</v>
      </c>
      <c r="Q151" s="144">
        <v>1.1E-4</v>
      </c>
      <c r="R151" s="144">
        <f>Q151*H151</f>
        <v>2.97E-3</v>
      </c>
      <c r="S151" s="144">
        <v>0</v>
      </c>
      <c r="T151" s="145">
        <f>S151*H151</f>
        <v>0</v>
      </c>
      <c r="AR151" s="146" t="s">
        <v>301</v>
      </c>
      <c r="AT151" s="146" t="s">
        <v>168</v>
      </c>
      <c r="AU151" s="146" t="s">
        <v>88</v>
      </c>
      <c r="AY151" s="17" t="s">
        <v>165</v>
      </c>
      <c r="BE151" s="147">
        <f>IF(N151="základní",J151,0)</f>
        <v>0</v>
      </c>
      <c r="BF151" s="147">
        <f>IF(N151="snížená",J151,0)</f>
        <v>0</v>
      </c>
      <c r="BG151" s="147">
        <f>IF(N151="zákl. přenesená",J151,0)</f>
        <v>0</v>
      </c>
      <c r="BH151" s="147">
        <f>IF(N151="sníž. přenesená",J151,0)</f>
        <v>0</v>
      </c>
      <c r="BI151" s="147">
        <f>IF(N151="nulová",J151,0)</f>
        <v>0</v>
      </c>
      <c r="BJ151" s="17" t="s">
        <v>86</v>
      </c>
      <c r="BK151" s="147">
        <f>ROUND(I151*H151,2)</f>
        <v>0</v>
      </c>
      <c r="BL151" s="17" t="s">
        <v>301</v>
      </c>
      <c r="BM151" s="146" t="s">
        <v>771</v>
      </c>
    </row>
    <row r="152" spans="2:65" s="14" customFormat="1" ht="10.199999999999999">
      <c r="B152" s="163"/>
      <c r="D152" s="149" t="s">
        <v>174</v>
      </c>
      <c r="E152" s="164" t="s">
        <v>1</v>
      </c>
      <c r="F152" s="165" t="s">
        <v>448</v>
      </c>
      <c r="H152" s="164" t="s">
        <v>1</v>
      </c>
      <c r="I152" s="166"/>
      <c r="L152" s="163"/>
      <c r="M152" s="167"/>
      <c r="T152" s="168"/>
      <c r="AT152" s="164" t="s">
        <v>174</v>
      </c>
      <c r="AU152" s="164" t="s">
        <v>88</v>
      </c>
      <c r="AV152" s="14" t="s">
        <v>86</v>
      </c>
      <c r="AW152" s="14" t="s">
        <v>34</v>
      </c>
      <c r="AX152" s="14" t="s">
        <v>78</v>
      </c>
      <c r="AY152" s="164" t="s">
        <v>165</v>
      </c>
    </row>
    <row r="153" spans="2:65" s="12" customFormat="1" ht="10.199999999999999">
      <c r="B153" s="148"/>
      <c r="D153" s="149" t="s">
        <v>174</v>
      </c>
      <c r="E153" s="150" t="s">
        <v>1</v>
      </c>
      <c r="F153" s="151" t="s">
        <v>758</v>
      </c>
      <c r="H153" s="152">
        <v>27</v>
      </c>
      <c r="I153" s="153"/>
      <c r="L153" s="148"/>
      <c r="M153" s="154"/>
      <c r="T153" s="155"/>
      <c r="AT153" s="150" t="s">
        <v>174</v>
      </c>
      <c r="AU153" s="150" t="s">
        <v>88</v>
      </c>
      <c r="AV153" s="12" t="s">
        <v>88</v>
      </c>
      <c r="AW153" s="12" t="s">
        <v>34</v>
      </c>
      <c r="AX153" s="12" t="s">
        <v>78</v>
      </c>
      <c r="AY153" s="150" t="s">
        <v>165</v>
      </c>
    </row>
    <row r="154" spans="2:65" s="13" customFormat="1" ht="10.199999999999999">
      <c r="B154" s="156"/>
      <c r="D154" s="149" t="s">
        <v>174</v>
      </c>
      <c r="E154" s="157" t="s">
        <v>1</v>
      </c>
      <c r="F154" s="158" t="s">
        <v>176</v>
      </c>
      <c r="H154" s="159">
        <v>27</v>
      </c>
      <c r="I154" s="160"/>
      <c r="L154" s="156"/>
      <c r="M154" s="161"/>
      <c r="T154" s="162"/>
      <c r="AT154" s="157" t="s">
        <v>174</v>
      </c>
      <c r="AU154" s="157" t="s">
        <v>88</v>
      </c>
      <c r="AV154" s="13" t="s">
        <v>172</v>
      </c>
      <c r="AW154" s="13" t="s">
        <v>34</v>
      </c>
      <c r="AX154" s="13" t="s">
        <v>86</v>
      </c>
      <c r="AY154" s="157" t="s">
        <v>165</v>
      </c>
    </row>
    <row r="155" spans="2:65" s="1" customFormat="1" ht="37.799999999999997" customHeight="1">
      <c r="B155" s="32"/>
      <c r="C155" s="134" t="s">
        <v>772</v>
      </c>
      <c r="D155" s="134" t="s">
        <v>168</v>
      </c>
      <c r="E155" s="135" t="s">
        <v>773</v>
      </c>
      <c r="F155" s="136" t="s">
        <v>774</v>
      </c>
      <c r="G155" s="137" t="s">
        <v>207</v>
      </c>
      <c r="H155" s="138">
        <v>30</v>
      </c>
      <c r="I155" s="139"/>
      <c r="J155" s="140">
        <f>ROUND(I155*H155,2)</f>
        <v>0</v>
      </c>
      <c r="K155" s="141"/>
      <c r="L155" s="32"/>
      <c r="M155" s="142" t="s">
        <v>1</v>
      </c>
      <c r="N155" s="143" t="s">
        <v>43</v>
      </c>
      <c r="P155" s="144">
        <f>O155*H155</f>
        <v>0</v>
      </c>
      <c r="Q155" s="144">
        <v>2.0000000000000001E-4</v>
      </c>
      <c r="R155" s="144">
        <f>Q155*H155</f>
        <v>6.0000000000000001E-3</v>
      </c>
      <c r="S155" s="144">
        <v>0</v>
      </c>
      <c r="T155" s="145">
        <f>S155*H155</f>
        <v>0</v>
      </c>
      <c r="AR155" s="146" t="s">
        <v>301</v>
      </c>
      <c r="AT155" s="146" t="s">
        <v>168</v>
      </c>
      <c r="AU155" s="146" t="s">
        <v>88</v>
      </c>
      <c r="AY155" s="17" t="s">
        <v>165</v>
      </c>
      <c r="BE155" s="147">
        <f>IF(N155="základní",J155,0)</f>
        <v>0</v>
      </c>
      <c r="BF155" s="147">
        <f>IF(N155="snížená",J155,0)</f>
        <v>0</v>
      </c>
      <c r="BG155" s="147">
        <f>IF(N155="zákl. přenesená",J155,0)</f>
        <v>0</v>
      </c>
      <c r="BH155" s="147">
        <f>IF(N155="sníž. přenesená",J155,0)</f>
        <v>0</v>
      </c>
      <c r="BI155" s="147">
        <f>IF(N155="nulová",J155,0)</f>
        <v>0</v>
      </c>
      <c r="BJ155" s="17" t="s">
        <v>86</v>
      </c>
      <c r="BK155" s="147">
        <f>ROUND(I155*H155,2)</f>
        <v>0</v>
      </c>
      <c r="BL155" s="17" t="s">
        <v>301</v>
      </c>
      <c r="BM155" s="146" t="s">
        <v>775</v>
      </c>
    </row>
    <row r="156" spans="2:65" s="14" customFormat="1" ht="10.199999999999999">
      <c r="B156" s="163"/>
      <c r="D156" s="149" t="s">
        <v>174</v>
      </c>
      <c r="E156" s="164" t="s">
        <v>1</v>
      </c>
      <c r="F156" s="165" t="s">
        <v>448</v>
      </c>
      <c r="H156" s="164" t="s">
        <v>1</v>
      </c>
      <c r="I156" s="166"/>
      <c r="L156" s="163"/>
      <c r="M156" s="167"/>
      <c r="T156" s="168"/>
      <c r="AT156" s="164" t="s">
        <v>174</v>
      </c>
      <c r="AU156" s="164" t="s">
        <v>88</v>
      </c>
      <c r="AV156" s="14" t="s">
        <v>86</v>
      </c>
      <c r="AW156" s="14" t="s">
        <v>34</v>
      </c>
      <c r="AX156" s="14" t="s">
        <v>78</v>
      </c>
      <c r="AY156" s="164" t="s">
        <v>165</v>
      </c>
    </row>
    <row r="157" spans="2:65" s="12" customFormat="1" ht="10.199999999999999">
      <c r="B157" s="148"/>
      <c r="D157" s="149" t="s">
        <v>174</v>
      </c>
      <c r="E157" s="150" t="s">
        <v>1</v>
      </c>
      <c r="F157" s="151" t="s">
        <v>759</v>
      </c>
      <c r="H157" s="152">
        <v>20</v>
      </c>
      <c r="I157" s="153"/>
      <c r="L157" s="148"/>
      <c r="M157" s="154"/>
      <c r="T157" s="155"/>
      <c r="AT157" s="150" t="s">
        <v>174</v>
      </c>
      <c r="AU157" s="150" t="s">
        <v>88</v>
      </c>
      <c r="AV157" s="12" t="s">
        <v>88</v>
      </c>
      <c r="AW157" s="12" t="s">
        <v>34</v>
      </c>
      <c r="AX157" s="12" t="s">
        <v>78</v>
      </c>
      <c r="AY157" s="150" t="s">
        <v>165</v>
      </c>
    </row>
    <row r="158" spans="2:65" s="12" customFormat="1" ht="10.199999999999999">
      <c r="B158" s="148"/>
      <c r="D158" s="149" t="s">
        <v>174</v>
      </c>
      <c r="E158" s="150" t="s">
        <v>1</v>
      </c>
      <c r="F158" s="151" t="s">
        <v>760</v>
      </c>
      <c r="H158" s="152">
        <v>10</v>
      </c>
      <c r="I158" s="153"/>
      <c r="L158" s="148"/>
      <c r="M158" s="154"/>
      <c r="T158" s="155"/>
      <c r="AT158" s="150" t="s">
        <v>174</v>
      </c>
      <c r="AU158" s="150" t="s">
        <v>88</v>
      </c>
      <c r="AV158" s="12" t="s">
        <v>88</v>
      </c>
      <c r="AW158" s="12" t="s">
        <v>34</v>
      </c>
      <c r="AX158" s="12" t="s">
        <v>78</v>
      </c>
      <c r="AY158" s="150" t="s">
        <v>165</v>
      </c>
    </row>
    <row r="159" spans="2:65" s="13" customFormat="1" ht="10.199999999999999">
      <c r="B159" s="156"/>
      <c r="D159" s="149" t="s">
        <v>174</v>
      </c>
      <c r="E159" s="157" t="s">
        <v>1</v>
      </c>
      <c r="F159" s="158" t="s">
        <v>176</v>
      </c>
      <c r="H159" s="159">
        <v>30</v>
      </c>
      <c r="I159" s="160"/>
      <c r="L159" s="156"/>
      <c r="M159" s="161"/>
      <c r="T159" s="162"/>
      <c r="AT159" s="157" t="s">
        <v>174</v>
      </c>
      <c r="AU159" s="157" t="s">
        <v>88</v>
      </c>
      <c r="AV159" s="13" t="s">
        <v>172</v>
      </c>
      <c r="AW159" s="13" t="s">
        <v>34</v>
      </c>
      <c r="AX159" s="13" t="s">
        <v>86</v>
      </c>
      <c r="AY159" s="157" t="s">
        <v>165</v>
      </c>
    </row>
    <row r="160" spans="2:65" s="1" customFormat="1" ht="16.5" customHeight="1">
      <c r="B160" s="32"/>
      <c r="C160" s="134" t="s">
        <v>776</v>
      </c>
      <c r="D160" s="134" t="s">
        <v>168</v>
      </c>
      <c r="E160" s="135" t="s">
        <v>777</v>
      </c>
      <c r="F160" s="136" t="s">
        <v>778</v>
      </c>
      <c r="G160" s="137" t="s">
        <v>171</v>
      </c>
      <c r="H160" s="138">
        <v>19</v>
      </c>
      <c r="I160" s="139"/>
      <c r="J160" s="140">
        <f>ROUND(I160*H160,2)</f>
        <v>0</v>
      </c>
      <c r="K160" s="141"/>
      <c r="L160" s="32"/>
      <c r="M160" s="142" t="s">
        <v>1</v>
      </c>
      <c r="N160" s="143" t="s">
        <v>43</v>
      </c>
      <c r="P160" s="144">
        <f>O160*H160</f>
        <v>0</v>
      </c>
      <c r="Q160" s="144">
        <v>0</v>
      </c>
      <c r="R160" s="144">
        <f>Q160*H160</f>
        <v>0</v>
      </c>
      <c r="S160" s="144">
        <v>0</v>
      </c>
      <c r="T160" s="145">
        <f>S160*H160</f>
        <v>0</v>
      </c>
      <c r="AR160" s="146" t="s">
        <v>301</v>
      </c>
      <c r="AT160" s="146" t="s">
        <v>168</v>
      </c>
      <c r="AU160" s="146" t="s">
        <v>88</v>
      </c>
      <c r="AY160" s="17" t="s">
        <v>165</v>
      </c>
      <c r="BE160" s="147">
        <f>IF(N160="základní",J160,0)</f>
        <v>0</v>
      </c>
      <c r="BF160" s="147">
        <f>IF(N160="snížená",J160,0)</f>
        <v>0</v>
      </c>
      <c r="BG160" s="147">
        <f>IF(N160="zákl. přenesená",J160,0)</f>
        <v>0</v>
      </c>
      <c r="BH160" s="147">
        <f>IF(N160="sníž. přenesená",J160,0)</f>
        <v>0</v>
      </c>
      <c r="BI160" s="147">
        <f>IF(N160="nulová",J160,0)</f>
        <v>0</v>
      </c>
      <c r="BJ160" s="17" t="s">
        <v>86</v>
      </c>
      <c r="BK160" s="147">
        <f>ROUND(I160*H160,2)</f>
        <v>0</v>
      </c>
      <c r="BL160" s="17" t="s">
        <v>301</v>
      </c>
      <c r="BM160" s="146" t="s">
        <v>779</v>
      </c>
    </row>
    <row r="161" spans="2:65" s="12" customFormat="1" ht="10.199999999999999">
      <c r="B161" s="148"/>
      <c r="D161" s="149" t="s">
        <v>174</v>
      </c>
      <c r="E161" s="150" t="s">
        <v>1</v>
      </c>
      <c r="F161" s="151" t="s">
        <v>275</v>
      </c>
      <c r="H161" s="152">
        <v>19</v>
      </c>
      <c r="I161" s="153"/>
      <c r="L161" s="148"/>
      <c r="M161" s="154"/>
      <c r="T161" s="155"/>
      <c r="AT161" s="150" t="s">
        <v>174</v>
      </c>
      <c r="AU161" s="150" t="s">
        <v>88</v>
      </c>
      <c r="AV161" s="12" t="s">
        <v>88</v>
      </c>
      <c r="AW161" s="12" t="s">
        <v>34</v>
      </c>
      <c r="AX161" s="12" t="s">
        <v>78</v>
      </c>
      <c r="AY161" s="150" t="s">
        <v>165</v>
      </c>
    </row>
    <row r="162" spans="2:65" s="13" customFormat="1" ht="10.199999999999999">
      <c r="B162" s="156"/>
      <c r="D162" s="149" t="s">
        <v>174</v>
      </c>
      <c r="E162" s="157" t="s">
        <v>1</v>
      </c>
      <c r="F162" s="158" t="s">
        <v>176</v>
      </c>
      <c r="H162" s="159">
        <v>19</v>
      </c>
      <c r="I162" s="160"/>
      <c r="L162" s="156"/>
      <c r="M162" s="161"/>
      <c r="T162" s="162"/>
      <c r="AT162" s="157" t="s">
        <v>174</v>
      </c>
      <c r="AU162" s="157" t="s">
        <v>88</v>
      </c>
      <c r="AV162" s="13" t="s">
        <v>172</v>
      </c>
      <c r="AW162" s="13" t="s">
        <v>34</v>
      </c>
      <c r="AX162" s="13" t="s">
        <v>86</v>
      </c>
      <c r="AY162" s="157" t="s">
        <v>165</v>
      </c>
    </row>
    <row r="163" spans="2:65" s="1" customFormat="1" ht="24.15" customHeight="1">
      <c r="B163" s="32"/>
      <c r="C163" s="134" t="s">
        <v>8</v>
      </c>
      <c r="D163" s="134" t="s">
        <v>168</v>
      </c>
      <c r="E163" s="135" t="s">
        <v>780</v>
      </c>
      <c r="F163" s="136" t="s">
        <v>781</v>
      </c>
      <c r="G163" s="137" t="s">
        <v>171</v>
      </c>
      <c r="H163" s="138">
        <v>1</v>
      </c>
      <c r="I163" s="139"/>
      <c r="J163" s="140">
        <f>ROUND(I163*H163,2)</f>
        <v>0</v>
      </c>
      <c r="K163" s="141"/>
      <c r="L163" s="32"/>
      <c r="M163" s="142" t="s">
        <v>1</v>
      </c>
      <c r="N163" s="143" t="s">
        <v>43</v>
      </c>
      <c r="P163" s="144">
        <f>O163*H163</f>
        <v>0</v>
      </c>
      <c r="Q163" s="144">
        <v>2.2000000000000001E-4</v>
      </c>
      <c r="R163" s="144">
        <f>Q163*H163</f>
        <v>2.2000000000000001E-4</v>
      </c>
      <c r="S163" s="144">
        <v>0</v>
      </c>
      <c r="T163" s="145">
        <f>S163*H163</f>
        <v>0</v>
      </c>
      <c r="AR163" s="146" t="s">
        <v>301</v>
      </c>
      <c r="AT163" s="146" t="s">
        <v>168</v>
      </c>
      <c r="AU163" s="146" t="s">
        <v>88</v>
      </c>
      <c r="AY163" s="17" t="s">
        <v>165</v>
      </c>
      <c r="BE163" s="147">
        <f>IF(N163="základní",J163,0)</f>
        <v>0</v>
      </c>
      <c r="BF163" s="147">
        <f>IF(N163="snížená",J163,0)</f>
        <v>0</v>
      </c>
      <c r="BG163" s="147">
        <f>IF(N163="zákl. přenesená",J163,0)</f>
        <v>0</v>
      </c>
      <c r="BH163" s="147">
        <f>IF(N163="sníž. přenesená",J163,0)</f>
        <v>0</v>
      </c>
      <c r="BI163" s="147">
        <f>IF(N163="nulová",J163,0)</f>
        <v>0</v>
      </c>
      <c r="BJ163" s="17" t="s">
        <v>86</v>
      </c>
      <c r="BK163" s="147">
        <f>ROUND(I163*H163,2)</f>
        <v>0</v>
      </c>
      <c r="BL163" s="17" t="s">
        <v>301</v>
      </c>
      <c r="BM163" s="146" t="s">
        <v>782</v>
      </c>
    </row>
    <row r="164" spans="2:65" s="12" customFormat="1" ht="10.199999999999999">
      <c r="B164" s="148"/>
      <c r="D164" s="149" t="s">
        <v>174</v>
      </c>
      <c r="E164" s="150" t="s">
        <v>1</v>
      </c>
      <c r="F164" s="151" t="s">
        <v>86</v>
      </c>
      <c r="H164" s="152">
        <v>1</v>
      </c>
      <c r="I164" s="153"/>
      <c r="L164" s="148"/>
      <c r="M164" s="154"/>
      <c r="T164" s="155"/>
      <c r="AT164" s="150" t="s">
        <v>174</v>
      </c>
      <c r="AU164" s="150" t="s">
        <v>88</v>
      </c>
      <c r="AV164" s="12" t="s">
        <v>88</v>
      </c>
      <c r="AW164" s="12" t="s">
        <v>34</v>
      </c>
      <c r="AX164" s="12" t="s">
        <v>78</v>
      </c>
      <c r="AY164" s="150" t="s">
        <v>165</v>
      </c>
    </row>
    <row r="165" spans="2:65" s="13" customFormat="1" ht="10.199999999999999">
      <c r="B165" s="156"/>
      <c r="D165" s="149" t="s">
        <v>174</v>
      </c>
      <c r="E165" s="157" t="s">
        <v>1</v>
      </c>
      <c r="F165" s="158" t="s">
        <v>176</v>
      </c>
      <c r="H165" s="159">
        <v>1</v>
      </c>
      <c r="I165" s="160"/>
      <c r="L165" s="156"/>
      <c r="M165" s="161"/>
      <c r="T165" s="162"/>
      <c r="AT165" s="157" t="s">
        <v>174</v>
      </c>
      <c r="AU165" s="157" t="s">
        <v>88</v>
      </c>
      <c r="AV165" s="13" t="s">
        <v>172</v>
      </c>
      <c r="AW165" s="13" t="s">
        <v>34</v>
      </c>
      <c r="AX165" s="13" t="s">
        <v>86</v>
      </c>
      <c r="AY165" s="157" t="s">
        <v>165</v>
      </c>
    </row>
    <row r="166" spans="2:65" s="1" customFormat="1" ht="16.5" customHeight="1">
      <c r="B166" s="32"/>
      <c r="C166" s="134" t="s">
        <v>232</v>
      </c>
      <c r="D166" s="134" t="s">
        <v>168</v>
      </c>
      <c r="E166" s="135" t="s">
        <v>783</v>
      </c>
      <c r="F166" s="136" t="s">
        <v>784</v>
      </c>
      <c r="G166" s="137" t="s">
        <v>785</v>
      </c>
      <c r="H166" s="138">
        <v>1</v>
      </c>
      <c r="I166" s="139"/>
      <c r="J166" s="140">
        <f>ROUND(I166*H166,2)</f>
        <v>0</v>
      </c>
      <c r="K166" s="141"/>
      <c r="L166" s="32"/>
      <c r="M166" s="142" t="s">
        <v>1</v>
      </c>
      <c r="N166" s="143" t="s">
        <v>43</v>
      </c>
      <c r="P166" s="144">
        <f>O166*H166</f>
        <v>0</v>
      </c>
      <c r="Q166" s="144">
        <v>2E-3</v>
      </c>
      <c r="R166" s="144">
        <f>Q166*H166</f>
        <v>2E-3</v>
      </c>
      <c r="S166" s="144">
        <v>0</v>
      </c>
      <c r="T166" s="145">
        <f>S166*H166</f>
        <v>0</v>
      </c>
      <c r="AR166" s="146" t="s">
        <v>301</v>
      </c>
      <c r="AT166" s="146" t="s">
        <v>168</v>
      </c>
      <c r="AU166" s="146" t="s">
        <v>88</v>
      </c>
      <c r="AY166" s="17" t="s">
        <v>165</v>
      </c>
      <c r="BE166" s="147">
        <f>IF(N166="základní",J166,0)</f>
        <v>0</v>
      </c>
      <c r="BF166" s="147">
        <f>IF(N166="snížená",J166,0)</f>
        <v>0</v>
      </c>
      <c r="BG166" s="147">
        <f>IF(N166="zákl. přenesená",J166,0)</f>
        <v>0</v>
      </c>
      <c r="BH166" s="147">
        <f>IF(N166="sníž. přenesená",J166,0)</f>
        <v>0</v>
      </c>
      <c r="BI166" s="147">
        <f>IF(N166="nulová",J166,0)</f>
        <v>0</v>
      </c>
      <c r="BJ166" s="17" t="s">
        <v>86</v>
      </c>
      <c r="BK166" s="147">
        <f>ROUND(I166*H166,2)</f>
        <v>0</v>
      </c>
      <c r="BL166" s="17" t="s">
        <v>301</v>
      </c>
      <c r="BM166" s="146" t="s">
        <v>786</v>
      </c>
    </row>
    <row r="167" spans="2:65" s="12" customFormat="1" ht="10.199999999999999">
      <c r="B167" s="148"/>
      <c r="D167" s="149" t="s">
        <v>174</v>
      </c>
      <c r="E167" s="150" t="s">
        <v>1</v>
      </c>
      <c r="F167" s="151" t="s">
        <v>86</v>
      </c>
      <c r="H167" s="152">
        <v>1</v>
      </c>
      <c r="I167" s="153"/>
      <c r="L167" s="148"/>
      <c r="M167" s="154"/>
      <c r="T167" s="155"/>
      <c r="AT167" s="150" t="s">
        <v>174</v>
      </c>
      <c r="AU167" s="150" t="s">
        <v>88</v>
      </c>
      <c r="AV167" s="12" t="s">
        <v>88</v>
      </c>
      <c r="AW167" s="12" t="s">
        <v>34</v>
      </c>
      <c r="AX167" s="12" t="s">
        <v>78</v>
      </c>
      <c r="AY167" s="150" t="s">
        <v>165</v>
      </c>
    </row>
    <row r="168" spans="2:65" s="13" customFormat="1" ht="10.199999999999999">
      <c r="B168" s="156"/>
      <c r="D168" s="149" t="s">
        <v>174</v>
      </c>
      <c r="E168" s="157" t="s">
        <v>1</v>
      </c>
      <c r="F168" s="158" t="s">
        <v>176</v>
      </c>
      <c r="H168" s="159">
        <v>1</v>
      </c>
      <c r="I168" s="160"/>
      <c r="L168" s="156"/>
      <c r="M168" s="161"/>
      <c r="T168" s="162"/>
      <c r="AT168" s="157" t="s">
        <v>174</v>
      </c>
      <c r="AU168" s="157" t="s">
        <v>88</v>
      </c>
      <c r="AV168" s="13" t="s">
        <v>172</v>
      </c>
      <c r="AW168" s="13" t="s">
        <v>34</v>
      </c>
      <c r="AX168" s="13" t="s">
        <v>86</v>
      </c>
      <c r="AY168" s="157" t="s">
        <v>165</v>
      </c>
    </row>
    <row r="169" spans="2:65" s="1" customFormat="1" ht="21.75" customHeight="1">
      <c r="B169" s="32"/>
      <c r="C169" s="134" t="s">
        <v>241</v>
      </c>
      <c r="D169" s="134" t="s">
        <v>168</v>
      </c>
      <c r="E169" s="135" t="s">
        <v>787</v>
      </c>
      <c r="F169" s="136" t="s">
        <v>788</v>
      </c>
      <c r="G169" s="137" t="s">
        <v>207</v>
      </c>
      <c r="H169" s="138">
        <v>57</v>
      </c>
      <c r="I169" s="139"/>
      <c r="J169" s="140">
        <f>ROUND(I169*H169,2)</f>
        <v>0</v>
      </c>
      <c r="K169" s="141"/>
      <c r="L169" s="32"/>
      <c r="M169" s="142" t="s">
        <v>1</v>
      </c>
      <c r="N169" s="143" t="s">
        <v>43</v>
      </c>
      <c r="P169" s="144">
        <f>O169*H169</f>
        <v>0</v>
      </c>
      <c r="Q169" s="144">
        <v>1.0000000000000001E-5</v>
      </c>
      <c r="R169" s="144">
        <f>Q169*H169</f>
        <v>5.7000000000000009E-4</v>
      </c>
      <c r="S169" s="144">
        <v>0</v>
      </c>
      <c r="T169" s="145">
        <f>S169*H169</f>
        <v>0</v>
      </c>
      <c r="AR169" s="146" t="s">
        <v>301</v>
      </c>
      <c r="AT169" s="146" t="s">
        <v>168</v>
      </c>
      <c r="AU169" s="146" t="s">
        <v>88</v>
      </c>
      <c r="AY169" s="17" t="s">
        <v>165</v>
      </c>
      <c r="BE169" s="147">
        <f>IF(N169="základní",J169,0)</f>
        <v>0</v>
      </c>
      <c r="BF169" s="147">
        <f>IF(N169="snížená",J169,0)</f>
        <v>0</v>
      </c>
      <c r="BG169" s="147">
        <f>IF(N169="zákl. přenesená",J169,0)</f>
        <v>0</v>
      </c>
      <c r="BH169" s="147">
        <f>IF(N169="sníž. přenesená",J169,0)</f>
        <v>0</v>
      </c>
      <c r="BI169" s="147">
        <f>IF(N169="nulová",J169,0)</f>
        <v>0</v>
      </c>
      <c r="BJ169" s="17" t="s">
        <v>86</v>
      </c>
      <c r="BK169" s="147">
        <f>ROUND(I169*H169,2)</f>
        <v>0</v>
      </c>
      <c r="BL169" s="17" t="s">
        <v>301</v>
      </c>
      <c r="BM169" s="146" t="s">
        <v>789</v>
      </c>
    </row>
    <row r="170" spans="2:65" s="14" customFormat="1" ht="10.199999999999999">
      <c r="B170" s="163"/>
      <c r="D170" s="149" t="s">
        <v>174</v>
      </c>
      <c r="E170" s="164" t="s">
        <v>1</v>
      </c>
      <c r="F170" s="165" t="s">
        <v>448</v>
      </c>
      <c r="H170" s="164" t="s">
        <v>1</v>
      </c>
      <c r="I170" s="166"/>
      <c r="L170" s="163"/>
      <c r="M170" s="167"/>
      <c r="T170" s="168"/>
      <c r="AT170" s="164" t="s">
        <v>174</v>
      </c>
      <c r="AU170" s="164" t="s">
        <v>88</v>
      </c>
      <c r="AV170" s="14" t="s">
        <v>86</v>
      </c>
      <c r="AW170" s="14" t="s">
        <v>34</v>
      </c>
      <c r="AX170" s="14" t="s">
        <v>78</v>
      </c>
      <c r="AY170" s="164" t="s">
        <v>165</v>
      </c>
    </row>
    <row r="171" spans="2:65" s="12" customFormat="1" ht="10.199999999999999">
      <c r="B171" s="148"/>
      <c r="D171" s="149" t="s">
        <v>174</v>
      </c>
      <c r="E171" s="150" t="s">
        <v>1</v>
      </c>
      <c r="F171" s="151" t="s">
        <v>758</v>
      </c>
      <c r="H171" s="152">
        <v>27</v>
      </c>
      <c r="I171" s="153"/>
      <c r="L171" s="148"/>
      <c r="M171" s="154"/>
      <c r="T171" s="155"/>
      <c r="AT171" s="150" t="s">
        <v>174</v>
      </c>
      <c r="AU171" s="150" t="s">
        <v>88</v>
      </c>
      <c r="AV171" s="12" t="s">
        <v>88</v>
      </c>
      <c r="AW171" s="12" t="s">
        <v>34</v>
      </c>
      <c r="AX171" s="12" t="s">
        <v>78</v>
      </c>
      <c r="AY171" s="150" t="s">
        <v>165</v>
      </c>
    </row>
    <row r="172" spans="2:65" s="12" customFormat="1" ht="10.199999999999999">
      <c r="B172" s="148"/>
      <c r="D172" s="149" t="s">
        <v>174</v>
      </c>
      <c r="E172" s="150" t="s">
        <v>1</v>
      </c>
      <c r="F172" s="151" t="s">
        <v>759</v>
      </c>
      <c r="H172" s="152">
        <v>20</v>
      </c>
      <c r="I172" s="153"/>
      <c r="L172" s="148"/>
      <c r="M172" s="154"/>
      <c r="T172" s="155"/>
      <c r="AT172" s="150" t="s">
        <v>174</v>
      </c>
      <c r="AU172" s="150" t="s">
        <v>88</v>
      </c>
      <c r="AV172" s="12" t="s">
        <v>88</v>
      </c>
      <c r="AW172" s="12" t="s">
        <v>34</v>
      </c>
      <c r="AX172" s="12" t="s">
        <v>78</v>
      </c>
      <c r="AY172" s="150" t="s">
        <v>165</v>
      </c>
    </row>
    <row r="173" spans="2:65" s="12" customFormat="1" ht="10.199999999999999">
      <c r="B173" s="148"/>
      <c r="D173" s="149" t="s">
        <v>174</v>
      </c>
      <c r="E173" s="150" t="s">
        <v>1</v>
      </c>
      <c r="F173" s="151" t="s">
        <v>760</v>
      </c>
      <c r="H173" s="152">
        <v>10</v>
      </c>
      <c r="I173" s="153"/>
      <c r="L173" s="148"/>
      <c r="M173" s="154"/>
      <c r="T173" s="155"/>
      <c r="AT173" s="150" t="s">
        <v>174</v>
      </c>
      <c r="AU173" s="150" t="s">
        <v>88</v>
      </c>
      <c r="AV173" s="12" t="s">
        <v>88</v>
      </c>
      <c r="AW173" s="12" t="s">
        <v>34</v>
      </c>
      <c r="AX173" s="12" t="s">
        <v>78</v>
      </c>
      <c r="AY173" s="150" t="s">
        <v>165</v>
      </c>
    </row>
    <row r="174" spans="2:65" s="13" customFormat="1" ht="10.199999999999999">
      <c r="B174" s="156"/>
      <c r="D174" s="149" t="s">
        <v>174</v>
      </c>
      <c r="E174" s="157" t="s">
        <v>1</v>
      </c>
      <c r="F174" s="158" t="s">
        <v>176</v>
      </c>
      <c r="H174" s="159">
        <v>57</v>
      </c>
      <c r="I174" s="160"/>
      <c r="L174" s="156"/>
      <c r="M174" s="161"/>
      <c r="T174" s="162"/>
      <c r="AT174" s="157" t="s">
        <v>174</v>
      </c>
      <c r="AU174" s="157" t="s">
        <v>88</v>
      </c>
      <c r="AV174" s="13" t="s">
        <v>172</v>
      </c>
      <c r="AW174" s="13" t="s">
        <v>34</v>
      </c>
      <c r="AX174" s="13" t="s">
        <v>86</v>
      </c>
      <c r="AY174" s="157" t="s">
        <v>165</v>
      </c>
    </row>
    <row r="175" spans="2:65" s="1" customFormat="1" ht="24.15" customHeight="1">
      <c r="B175" s="32"/>
      <c r="C175" s="134" t="s">
        <v>245</v>
      </c>
      <c r="D175" s="134" t="s">
        <v>168</v>
      </c>
      <c r="E175" s="135" t="s">
        <v>790</v>
      </c>
      <c r="F175" s="136" t="s">
        <v>791</v>
      </c>
      <c r="G175" s="137" t="s">
        <v>207</v>
      </c>
      <c r="H175" s="138">
        <v>57</v>
      </c>
      <c r="I175" s="139"/>
      <c r="J175" s="140">
        <f>ROUND(I175*H175,2)</f>
        <v>0</v>
      </c>
      <c r="K175" s="141"/>
      <c r="L175" s="32"/>
      <c r="M175" s="142" t="s">
        <v>1</v>
      </c>
      <c r="N175" s="143" t="s">
        <v>43</v>
      </c>
      <c r="P175" s="144">
        <f>O175*H175</f>
        <v>0</v>
      </c>
      <c r="Q175" s="144">
        <v>2.0000000000000002E-5</v>
      </c>
      <c r="R175" s="144">
        <f>Q175*H175</f>
        <v>1.1400000000000002E-3</v>
      </c>
      <c r="S175" s="144">
        <v>0</v>
      </c>
      <c r="T175" s="145">
        <f>S175*H175</f>
        <v>0</v>
      </c>
      <c r="AR175" s="146" t="s">
        <v>301</v>
      </c>
      <c r="AT175" s="146" t="s">
        <v>168</v>
      </c>
      <c r="AU175" s="146" t="s">
        <v>88</v>
      </c>
      <c r="AY175" s="17" t="s">
        <v>165</v>
      </c>
      <c r="BE175" s="147">
        <f>IF(N175="základní",J175,0)</f>
        <v>0</v>
      </c>
      <c r="BF175" s="147">
        <f>IF(N175="snížená",J175,0)</f>
        <v>0</v>
      </c>
      <c r="BG175" s="147">
        <f>IF(N175="zákl. přenesená",J175,0)</f>
        <v>0</v>
      </c>
      <c r="BH175" s="147">
        <f>IF(N175="sníž. přenesená",J175,0)</f>
        <v>0</v>
      </c>
      <c r="BI175" s="147">
        <f>IF(N175="nulová",J175,0)</f>
        <v>0</v>
      </c>
      <c r="BJ175" s="17" t="s">
        <v>86</v>
      </c>
      <c r="BK175" s="147">
        <f>ROUND(I175*H175,2)</f>
        <v>0</v>
      </c>
      <c r="BL175" s="17" t="s">
        <v>301</v>
      </c>
      <c r="BM175" s="146" t="s">
        <v>792</v>
      </c>
    </row>
    <row r="176" spans="2:65" s="14" customFormat="1" ht="10.199999999999999">
      <c r="B176" s="163"/>
      <c r="D176" s="149" t="s">
        <v>174</v>
      </c>
      <c r="E176" s="164" t="s">
        <v>1</v>
      </c>
      <c r="F176" s="165" t="s">
        <v>448</v>
      </c>
      <c r="H176" s="164" t="s">
        <v>1</v>
      </c>
      <c r="I176" s="166"/>
      <c r="L176" s="163"/>
      <c r="M176" s="167"/>
      <c r="T176" s="168"/>
      <c r="AT176" s="164" t="s">
        <v>174</v>
      </c>
      <c r="AU176" s="164" t="s">
        <v>88</v>
      </c>
      <c r="AV176" s="14" t="s">
        <v>86</v>
      </c>
      <c r="AW176" s="14" t="s">
        <v>34</v>
      </c>
      <c r="AX176" s="14" t="s">
        <v>78</v>
      </c>
      <c r="AY176" s="164" t="s">
        <v>165</v>
      </c>
    </row>
    <row r="177" spans="2:65" s="12" customFormat="1" ht="10.199999999999999">
      <c r="B177" s="148"/>
      <c r="D177" s="149" t="s">
        <v>174</v>
      </c>
      <c r="E177" s="150" t="s">
        <v>1</v>
      </c>
      <c r="F177" s="151" t="s">
        <v>758</v>
      </c>
      <c r="H177" s="152">
        <v>27</v>
      </c>
      <c r="I177" s="153"/>
      <c r="L177" s="148"/>
      <c r="M177" s="154"/>
      <c r="T177" s="155"/>
      <c r="AT177" s="150" t="s">
        <v>174</v>
      </c>
      <c r="AU177" s="150" t="s">
        <v>88</v>
      </c>
      <c r="AV177" s="12" t="s">
        <v>88</v>
      </c>
      <c r="AW177" s="12" t="s">
        <v>34</v>
      </c>
      <c r="AX177" s="12" t="s">
        <v>78</v>
      </c>
      <c r="AY177" s="150" t="s">
        <v>165</v>
      </c>
    </row>
    <row r="178" spans="2:65" s="12" customFormat="1" ht="10.199999999999999">
      <c r="B178" s="148"/>
      <c r="D178" s="149" t="s">
        <v>174</v>
      </c>
      <c r="E178" s="150" t="s">
        <v>1</v>
      </c>
      <c r="F178" s="151" t="s">
        <v>759</v>
      </c>
      <c r="H178" s="152">
        <v>20</v>
      </c>
      <c r="I178" s="153"/>
      <c r="L178" s="148"/>
      <c r="M178" s="154"/>
      <c r="T178" s="155"/>
      <c r="AT178" s="150" t="s">
        <v>174</v>
      </c>
      <c r="AU178" s="150" t="s">
        <v>88</v>
      </c>
      <c r="AV178" s="12" t="s">
        <v>88</v>
      </c>
      <c r="AW178" s="12" t="s">
        <v>34</v>
      </c>
      <c r="AX178" s="12" t="s">
        <v>78</v>
      </c>
      <c r="AY178" s="150" t="s">
        <v>165</v>
      </c>
    </row>
    <row r="179" spans="2:65" s="12" customFormat="1" ht="10.199999999999999">
      <c r="B179" s="148"/>
      <c r="D179" s="149" t="s">
        <v>174</v>
      </c>
      <c r="E179" s="150" t="s">
        <v>1</v>
      </c>
      <c r="F179" s="151" t="s">
        <v>760</v>
      </c>
      <c r="H179" s="152">
        <v>10</v>
      </c>
      <c r="I179" s="153"/>
      <c r="L179" s="148"/>
      <c r="M179" s="154"/>
      <c r="T179" s="155"/>
      <c r="AT179" s="150" t="s">
        <v>174</v>
      </c>
      <c r="AU179" s="150" t="s">
        <v>88</v>
      </c>
      <c r="AV179" s="12" t="s">
        <v>88</v>
      </c>
      <c r="AW179" s="12" t="s">
        <v>34</v>
      </c>
      <c r="AX179" s="12" t="s">
        <v>78</v>
      </c>
      <c r="AY179" s="150" t="s">
        <v>165</v>
      </c>
    </row>
    <row r="180" spans="2:65" s="13" customFormat="1" ht="10.199999999999999">
      <c r="B180" s="156"/>
      <c r="D180" s="149" t="s">
        <v>174</v>
      </c>
      <c r="E180" s="157" t="s">
        <v>1</v>
      </c>
      <c r="F180" s="158" t="s">
        <v>176</v>
      </c>
      <c r="H180" s="159">
        <v>57</v>
      </c>
      <c r="I180" s="160"/>
      <c r="L180" s="156"/>
      <c r="M180" s="161"/>
      <c r="T180" s="162"/>
      <c r="AT180" s="157" t="s">
        <v>174</v>
      </c>
      <c r="AU180" s="157" t="s">
        <v>88</v>
      </c>
      <c r="AV180" s="13" t="s">
        <v>172</v>
      </c>
      <c r="AW180" s="13" t="s">
        <v>34</v>
      </c>
      <c r="AX180" s="13" t="s">
        <v>86</v>
      </c>
      <c r="AY180" s="157" t="s">
        <v>165</v>
      </c>
    </row>
    <row r="181" spans="2:65" s="1" customFormat="1" ht="24.15" customHeight="1">
      <c r="B181" s="32"/>
      <c r="C181" s="134" t="s">
        <v>301</v>
      </c>
      <c r="D181" s="134" t="s">
        <v>168</v>
      </c>
      <c r="E181" s="135" t="s">
        <v>793</v>
      </c>
      <c r="F181" s="136" t="s">
        <v>794</v>
      </c>
      <c r="G181" s="137" t="s">
        <v>179</v>
      </c>
      <c r="H181" s="138">
        <v>6.7000000000000004E-2</v>
      </c>
      <c r="I181" s="139"/>
      <c r="J181" s="140">
        <f>ROUND(I181*H181,2)</f>
        <v>0</v>
      </c>
      <c r="K181" s="141"/>
      <c r="L181" s="32"/>
      <c r="M181" s="142" t="s">
        <v>1</v>
      </c>
      <c r="N181" s="143" t="s">
        <v>43</v>
      </c>
      <c r="P181" s="144">
        <f>O181*H181</f>
        <v>0</v>
      </c>
      <c r="Q181" s="144">
        <v>0</v>
      </c>
      <c r="R181" s="144">
        <f>Q181*H181</f>
        <v>0</v>
      </c>
      <c r="S181" s="144">
        <v>0</v>
      </c>
      <c r="T181" s="145">
        <f>S181*H181</f>
        <v>0</v>
      </c>
      <c r="AR181" s="146" t="s">
        <v>301</v>
      </c>
      <c r="AT181" s="146" t="s">
        <v>168</v>
      </c>
      <c r="AU181" s="146" t="s">
        <v>88</v>
      </c>
      <c r="AY181" s="17" t="s">
        <v>165</v>
      </c>
      <c r="BE181" s="147">
        <f>IF(N181="základní",J181,0)</f>
        <v>0</v>
      </c>
      <c r="BF181" s="147">
        <f>IF(N181="snížená",J181,0)</f>
        <v>0</v>
      </c>
      <c r="BG181" s="147">
        <f>IF(N181="zákl. přenesená",J181,0)</f>
        <v>0</v>
      </c>
      <c r="BH181" s="147">
        <f>IF(N181="sníž. přenesená",J181,0)</f>
        <v>0</v>
      </c>
      <c r="BI181" s="147">
        <f>IF(N181="nulová",J181,0)</f>
        <v>0</v>
      </c>
      <c r="BJ181" s="17" t="s">
        <v>86</v>
      </c>
      <c r="BK181" s="147">
        <f>ROUND(I181*H181,2)</f>
        <v>0</v>
      </c>
      <c r="BL181" s="17" t="s">
        <v>301</v>
      </c>
      <c r="BM181" s="146" t="s">
        <v>795</v>
      </c>
    </row>
    <row r="182" spans="2:65" s="11" customFormat="1" ht="22.8" customHeight="1">
      <c r="B182" s="122"/>
      <c r="D182" s="123" t="s">
        <v>77</v>
      </c>
      <c r="E182" s="132" t="s">
        <v>796</v>
      </c>
      <c r="F182" s="132" t="s">
        <v>797</v>
      </c>
      <c r="I182" s="125"/>
      <c r="J182" s="133">
        <f>BK182</f>
        <v>0</v>
      </c>
      <c r="L182" s="122"/>
      <c r="M182" s="127"/>
      <c r="P182" s="128">
        <f>SUM(P183:P202)</f>
        <v>0</v>
      </c>
      <c r="R182" s="128">
        <f>SUM(R183:R202)</f>
        <v>0.17529</v>
      </c>
      <c r="T182" s="129">
        <f>SUM(T183:T202)</f>
        <v>0</v>
      </c>
      <c r="AR182" s="123" t="s">
        <v>88</v>
      </c>
      <c r="AT182" s="130" t="s">
        <v>77</v>
      </c>
      <c r="AU182" s="130" t="s">
        <v>86</v>
      </c>
      <c r="AY182" s="123" t="s">
        <v>165</v>
      </c>
      <c r="BK182" s="131">
        <f>SUM(BK183:BK202)</f>
        <v>0</v>
      </c>
    </row>
    <row r="183" spans="2:65" s="1" customFormat="1" ht="24.15" customHeight="1">
      <c r="B183" s="32"/>
      <c r="C183" s="134" t="s">
        <v>266</v>
      </c>
      <c r="D183" s="134" t="s">
        <v>168</v>
      </c>
      <c r="E183" s="135" t="s">
        <v>798</v>
      </c>
      <c r="F183" s="136" t="s">
        <v>799</v>
      </c>
      <c r="G183" s="137" t="s">
        <v>785</v>
      </c>
      <c r="H183" s="138">
        <v>3</v>
      </c>
      <c r="I183" s="139"/>
      <c r="J183" s="140">
        <f>ROUND(I183*H183,2)</f>
        <v>0</v>
      </c>
      <c r="K183" s="141"/>
      <c r="L183" s="32"/>
      <c r="M183" s="142" t="s">
        <v>1</v>
      </c>
      <c r="N183" s="143" t="s">
        <v>43</v>
      </c>
      <c r="P183" s="144">
        <f>O183*H183</f>
        <v>0</v>
      </c>
      <c r="Q183" s="144">
        <v>2.9440000000000001E-2</v>
      </c>
      <c r="R183" s="144">
        <f>Q183*H183</f>
        <v>8.832000000000001E-2</v>
      </c>
      <c r="S183" s="144">
        <v>0</v>
      </c>
      <c r="T183" s="145">
        <f>S183*H183</f>
        <v>0</v>
      </c>
      <c r="AR183" s="146" t="s">
        <v>301</v>
      </c>
      <c r="AT183" s="146" t="s">
        <v>168</v>
      </c>
      <c r="AU183" s="146" t="s">
        <v>88</v>
      </c>
      <c r="AY183" s="17" t="s">
        <v>165</v>
      </c>
      <c r="BE183" s="147">
        <f>IF(N183="základní",J183,0)</f>
        <v>0</v>
      </c>
      <c r="BF183" s="147">
        <f>IF(N183="snížená",J183,0)</f>
        <v>0</v>
      </c>
      <c r="BG183" s="147">
        <f>IF(N183="zákl. přenesená",J183,0)</f>
        <v>0</v>
      </c>
      <c r="BH183" s="147">
        <f>IF(N183="sníž. přenesená",J183,0)</f>
        <v>0</v>
      </c>
      <c r="BI183" s="147">
        <f>IF(N183="nulová",J183,0)</f>
        <v>0</v>
      </c>
      <c r="BJ183" s="17" t="s">
        <v>86</v>
      </c>
      <c r="BK183" s="147">
        <f>ROUND(I183*H183,2)</f>
        <v>0</v>
      </c>
      <c r="BL183" s="17" t="s">
        <v>301</v>
      </c>
      <c r="BM183" s="146" t="s">
        <v>800</v>
      </c>
    </row>
    <row r="184" spans="2:65" s="12" customFormat="1" ht="10.199999999999999">
      <c r="B184" s="148"/>
      <c r="D184" s="149" t="s">
        <v>174</v>
      </c>
      <c r="E184" s="150" t="s">
        <v>1</v>
      </c>
      <c r="F184" s="151" t="s">
        <v>166</v>
      </c>
      <c r="H184" s="152">
        <v>3</v>
      </c>
      <c r="I184" s="153"/>
      <c r="L184" s="148"/>
      <c r="M184" s="154"/>
      <c r="T184" s="155"/>
      <c r="AT184" s="150" t="s">
        <v>174</v>
      </c>
      <c r="AU184" s="150" t="s">
        <v>88</v>
      </c>
      <c r="AV184" s="12" t="s">
        <v>88</v>
      </c>
      <c r="AW184" s="12" t="s">
        <v>34</v>
      </c>
      <c r="AX184" s="12" t="s">
        <v>78</v>
      </c>
      <c r="AY184" s="150" t="s">
        <v>165</v>
      </c>
    </row>
    <row r="185" spans="2:65" s="15" customFormat="1" ht="10.199999999999999">
      <c r="B185" s="169"/>
      <c r="D185" s="149" t="s">
        <v>174</v>
      </c>
      <c r="E185" s="170" t="s">
        <v>1</v>
      </c>
      <c r="F185" s="171" t="s">
        <v>184</v>
      </c>
      <c r="H185" s="172">
        <v>3</v>
      </c>
      <c r="I185" s="173"/>
      <c r="L185" s="169"/>
      <c r="M185" s="174"/>
      <c r="T185" s="175"/>
      <c r="AT185" s="170" t="s">
        <v>174</v>
      </c>
      <c r="AU185" s="170" t="s">
        <v>88</v>
      </c>
      <c r="AV185" s="15" t="s">
        <v>166</v>
      </c>
      <c r="AW185" s="15" t="s">
        <v>34</v>
      </c>
      <c r="AX185" s="15" t="s">
        <v>78</v>
      </c>
      <c r="AY185" s="170" t="s">
        <v>165</v>
      </c>
    </row>
    <row r="186" spans="2:65" s="13" customFormat="1" ht="10.199999999999999">
      <c r="B186" s="156"/>
      <c r="D186" s="149" t="s">
        <v>174</v>
      </c>
      <c r="E186" s="157" t="s">
        <v>1</v>
      </c>
      <c r="F186" s="158" t="s">
        <v>176</v>
      </c>
      <c r="H186" s="159">
        <v>3</v>
      </c>
      <c r="I186" s="160"/>
      <c r="L186" s="156"/>
      <c r="M186" s="161"/>
      <c r="T186" s="162"/>
      <c r="AT186" s="157" t="s">
        <v>174</v>
      </c>
      <c r="AU186" s="157" t="s">
        <v>88</v>
      </c>
      <c r="AV186" s="13" t="s">
        <v>172</v>
      </c>
      <c r="AW186" s="13" t="s">
        <v>34</v>
      </c>
      <c r="AX186" s="13" t="s">
        <v>86</v>
      </c>
      <c r="AY186" s="157" t="s">
        <v>165</v>
      </c>
    </row>
    <row r="187" spans="2:65" s="1" customFormat="1" ht="24.15" customHeight="1">
      <c r="B187" s="32"/>
      <c r="C187" s="134" t="s">
        <v>271</v>
      </c>
      <c r="D187" s="134" t="s">
        <v>168</v>
      </c>
      <c r="E187" s="135" t="s">
        <v>801</v>
      </c>
      <c r="F187" s="136" t="s">
        <v>802</v>
      </c>
      <c r="G187" s="137" t="s">
        <v>785</v>
      </c>
      <c r="H187" s="138">
        <v>3</v>
      </c>
      <c r="I187" s="139"/>
      <c r="J187" s="140">
        <f>ROUND(I187*H187,2)</f>
        <v>0</v>
      </c>
      <c r="K187" s="141"/>
      <c r="L187" s="32"/>
      <c r="M187" s="142" t="s">
        <v>1</v>
      </c>
      <c r="N187" s="143" t="s">
        <v>43</v>
      </c>
      <c r="P187" s="144">
        <f>O187*H187</f>
        <v>0</v>
      </c>
      <c r="Q187" s="144">
        <v>2.1229999999999999E-2</v>
      </c>
      <c r="R187" s="144">
        <f>Q187*H187</f>
        <v>6.3689999999999997E-2</v>
      </c>
      <c r="S187" s="144">
        <v>0</v>
      </c>
      <c r="T187" s="145">
        <f>S187*H187</f>
        <v>0</v>
      </c>
      <c r="AR187" s="146" t="s">
        <v>301</v>
      </c>
      <c r="AT187" s="146" t="s">
        <v>168</v>
      </c>
      <c r="AU187" s="146" t="s">
        <v>88</v>
      </c>
      <c r="AY187" s="17" t="s">
        <v>165</v>
      </c>
      <c r="BE187" s="147">
        <f>IF(N187="základní",J187,0)</f>
        <v>0</v>
      </c>
      <c r="BF187" s="147">
        <f>IF(N187="snížená",J187,0)</f>
        <v>0</v>
      </c>
      <c r="BG187" s="147">
        <f>IF(N187="zákl. přenesená",J187,0)</f>
        <v>0</v>
      </c>
      <c r="BH187" s="147">
        <f>IF(N187="sníž. přenesená",J187,0)</f>
        <v>0</v>
      </c>
      <c r="BI187" s="147">
        <f>IF(N187="nulová",J187,0)</f>
        <v>0</v>
      </c>
      <c r="BJ187" s="17" t="s">
        <v>86</v>
      </c>
      <c r="BK187" s="147">
        <f>ROUND(I187*H187,2)</f>
        <v>0</v>
      </c>
      <c r="BL187" s="17" t="s">
        <v>301</v>
      </c>
      <c r="BM187" s="146" t="s">
        <v>803</v>
      </c>
    </row>
    <row r="188" spans="2:65" s="12" customFormat="1" ht="10.199999999999999">
      <c r="B188" s="148"/>
      <c r="D188" s="149" t="s">
        <v>174</v>
      </c>
      <c r="E188" s="150" t="s">
        <v>1</v>
      </c>
      <c r="F188" s="151" t="s">
        <v>166</v>
      </c>
      <c r="H188" s="152">
        <v>3</v>
      </c>
      <c r="I188" s="153"/>
      <c r="L188" s="148"/>
      <c r="M188" s="154"/>
      <c r="T188" s="155"/>
      <c r="AT188" s="150" t="s">
        <v>174</v>
      </c>
      <c r="AU188" s="150" t="s">
        <v>88</v>
      </c>
      <c r="AV188" s="12" t="s">
        <v>88</v>
      </c>
      <c r="AW188" s="12" t="s">
        <v>34</v>
      </c>
      <c r="AX188" s="12" t="s">
        <v>78</v>
      </c>
      <c r="AY188" s="150" t="s">
        <v>165</v>
      </c>
    </row>
    <row r="189" spans="2:65" s="15" customFormat="1" ht="10.199999999999999">
      <c r="B189" s="169"/>
      <c r="D189" s="149" t="s">
        <v>174</v>
      </c>
      <c r="E189" s="170" t="s">
        <v>1</v>
      </c>
      <c r="F189" s="171" t="s">
        <v>184</v>
      </c>
      <c r="H189" s="172">
        <v>3</v>
      </c>
      <c r="I189" s="173"/>
      <c r="L189" s="169"/>
      <c r="M189" s="174"/>
      <c r="T189" s="175"/>
      <c r="AT189" s="170" t="s">
        <v>174</v>
      </c>
      <c r="AU189" s="170" t="s">
        <v>88</v>
      </c>
      <c r="AV189" s="15" t="s">
        <v>166</v>
      </c>
      <c r="AW189" s="15" t="s">
        <v>34</v>
      </c>
      <c r="AX189" s="15" t="s">
        <v>78</v>
      </c>
      <c r="AY189" s="170" t="s">
        <v>165</v>
      </c>
    </row>
    <row r="190" spans="2:65" s="13" customFormat="1" ht="10.199999999999999">
      <c r="B190" s="156"/>
      <c r="D190" s="149" t="s">
        <v>174</v>
      </c>
      <c r="E190" s="157" t="s">
        <v>1</v>
      </c>
      <c r="F190" s="158" t="s">
        <v>176</v>
      </c>
      <c r="H190" s="159">
        <v>3</v>
      </c>
      <c r="I190" s="160"/>
      <c r="L190" s="156"/>
      <c r="M190" s="161"/>
      <c r="T190" s="162"/>
      <c r="AT190" s="157" t="s">
        <v>174</v>
      </c>
      <c r="AU190" s="157" t="s">
        <v>88</v>
      </c>
      <c r="AV190" s="13" t="s">
        <v>172</v>
      </c>
      <c r="AW190" s="13" t="s">
        <v>34</v>
      </c>
      <c r="AX190" s="13" t="s">
        <v>86</v>
      </c>
      <c r="AY190" s="157" t="s">
        <v>165</v>
      </c>
    </row>
    <row r="191" spans="2:65" s="1" customFormat="1" ht="33" customHeight="1">
      <c r="B191" s="32"/>
      <c r="C191" s="134" t="s">
        <v>275</v>
      </c>
      <c r="D191" s="134" t="s">
        <v>168</v>
      </c>
      <c r="E191" s="135" t="s">
        <v>804</v>
      </c>
      <c r="F191" s="136" t="s">
        <v>805</v>
      </c>
      <c r="G191" s="137" t="s">
        <v>785</v>
      </c>
      <c r="H191" s="138">
        <v>1</v>
      </c>
      <c r="I191" s="139"/>
      <c r="J191" s="140">
        <f>ROUND(I191*H191,2)</f>
        <v>0</v>
      </c>
      <c r="K191" s="141"/>
      <c r="L191" s="32"/>
      <c r="M191" s="142" t="s">
        <v>1</v>
      </c>
      <c r="N191" s="143" t="s">
        <v>43</v>
      </c>
      <c r="P191" s="144">
        <f>O191*H191</f>
        <v>0</v>
      </c>
      <c r="Q191" s="144">
        <v>1.745E-2</v>
      </c>
      <c r="R191" s="144">
        <f>Q191*H191</f>
        <v>1.745E-2</v>
      </c>
      <c r="S191" s="144">
        <v>0</v>
      </c>
      <c r="T191" s="145">
        <f>S191*H191</f>
        <v>0</v>
      </c>
      <c r="AR191" s="146" t="s">
        <v>301</v>
      </c>
      <c r="AT191" s="146" t="s">
        <v>168</v>
      </c>
      <c r="AU191" s="146" t="s">
        <v>88</v>
      </c>
      <c r="AY191" s="17" t="s">
        <v>165</v>
      </c>
      <c r="BE191" s="147">
        <f>IF(N191="základní",J191,0)</f>
        <v>0</v>
      </c>
      <c r="BF191" s="147">
        <f>IF(N191="snížená",J191,0)</f>
        <v>0</v>
      </c>
      <c r="BG191" s="147">
        <f>IF(N191="zákl. přenesená",J191,0)</f>
        <v>0</v>
      </c>
      <c r="BH191" s="147">
        <f>IF(N191="sníž. přenesená",J191,0)</f>
        <v>0</v>
      </c>
      <c r="BI191" s="147">
        <f>IF(N191="nulová",J191,0)</f>
        <v>0</v>
      </c>
      <c r="BJ191" s="17" t="s">
        <v>86</v>
      </c>
      <c r="BK191" s="147">
        <f>ROUND(I191*H191,2)</f>
        <v>0</v>
      </c>
      <c r="BL191" s="17" t="s">
        <v>301</v>
      </c>
      <c r="BM191" s="146" t="s">
        <v>806</v>
      </c>
    </row>
    <row r="192" spans="2:65" s="12" customFormat="1" ht="10.199999999999999">
      <c r="B192" s="148"/>
      <c r="D192" s="149" t="s">
        <v>174</v>
      </c>
      <c r="E192" s="150" t="s">
        <v>1</v>
      </c>
      <c r="F192" s="151" t="s">
        <v>86</v>
      </c>
      <c r="H192" s="152">
        <v>1</v>
      </c>
      <c r="I192" s="153"/>
      <c r="L192" s="148"/>
      <c r="M192" s="154"/>
      <c r="T192" s="155"/>
      <c r="AT192" s="150" t="s">
        <v>174</v>
      </c>
      <c r="AU192" s="150" t="s">
        <v>88</v>
      </c>
      <c r="AV192" s="12" t="s">
        <v>88</v>
      </c>
      <c r="AW192" s="12" t="s">
        <v>34</v>
      </c>
      <c r="AX192" s="12" t="s">
        <v>78</v>
      </c>
      <c r="AY192" s="150" t="s">
        <v>165</v>
      </c>
    </row>
    <row r="193" spans="2:65" s="15" customFormat="1" ht="10.199999999999999">
      <c r="B193" s="169"/>
      <c r="D193" s="149" t="s">
        <v>174</v>
      </c>
      <c r="E193" s="170" t="s">
        <v>1</v>
      </c>
      <c r="F193" s="171" t="s">
        <v>184</v>
      </c>
      <c r="H193" s="172">
        <v>1</v>
      </c>
      <c r="I193" s="173"/>
      <c r="L193" s="169"/>
      <c r="M193" s="174"/>
      <c r="T193" s="175"/>
      <c r="AT193" s="170" t="s">
        <v>174</v>
      </c>
      <c r="AU193" s="170" t="s">
        <v>88</v>
      </c>
      <c r="AV193" s="15" t="s">
        <v>166</v>
      </c>
      <c r="AW193" s="15" t="s">
        <v>34</v>
      </c>
      <c r="AX193" s="15" t="s">
        <v>78</v>
      </c>
      <c r="AY193" s="170" t="s">
        <v>165</v>
      </c>
    </row>
    <row r="194" spans="2:65" s="13" customFormat="1" ht="10.199999999999999">
      <c r="B194" s="156"/>
      <c r="D194" s="149" t="s">
        <v>174</v>
      </c>
      <c r="E194" s="157" t="s">
        <v>1</v>
      </c>
      <c r="F194" s="158" t="s">
        <v>176</v>
      </c>
      <c r="H194" s="159">
        <v>1</v>
      </c>
      <c r="I194" s="160"/>
      <c r="L194" s="156"/>
      <c r="M194" s="161"/>
      <c r="T194" s="162"/>
      <c r="AT194" s="157" t="s">
        <v>174</v>
      </c>
      <c r="AU194" s="157" t="s">
        <v>88</v>
      </c>
      <c r="AV194" s="13" t="s">
        <v>172</v>
      </c>
      <c r="AW194" s="13" t="s">
        <v>34</v>
      </c>
      <c r="AX194" s="13" t="s">
        <v>86</v>
      </c>
      <c r="AY194" s="157" t="s">
        <v>165</v>
      </c>
    </row>
    <row r="195" spans="2:65" s="1" customFormat="1" ht="16.5" customHeight="1">
      <c r="B195" s="32"/>
      <c r="C195" s="134" t="s">
        <v>280</v>
      </c>
      <c r="D195" s="134" t="s">
        <v>168</v>
      </c>
      <c r="E195" s="135" t="s">
        <v>807</v>
      </c>
      <c r="F195" s="136" t="s">
        <v>808</v>
      </c>
      <c r="G195" s="137" t="s">
        <v>785</v>
      </c>
      <c r="H195" s="138">
        <v>3</v>
      </c>
      <c r="I195" s="139"/>
      <c r="J195" s="140">
        <f>ROUND(I195*H195,2)</f>
        <v>0</v>
      </c>
      <c r="K195" s="141"/>
      <c r="L195" s="32"/>
      <c r="M195" s="142" t="s">
        <v>1</v>
      </c>
      <c r="N195" s="143" t="s">
        <v>43</v>
      </c>
      <c r="P195" s="144">
        <f>O195*H195</f>
        <v>0</v>
      </c>
      <c r="Q195" s="144">
        <v>1.8400000000000001E-3</v>
      </c>
      <c r="R195" s="144">
        <f>Q195*H195</f>
        <v>5.5200000000000006E-3</v>
      </c>
      <c r="S195" s="144">
        <v>0</v>
      </c>
      <c r="T195" s="145">
        <f>S195*H195</f>
        <v>0</v>
      </c>
      <c r="AR195" s="146" t="s">
        <v>301</v>
      </c>
      <c r="AT195" s="146" t="s">
        <v>168</v>
      </c>
      <c r="AU195" s="146" t="s">
        <v>88</v>
      </c>
      <c r="AY195" s="17" t="s">
        <v>165</v>
      </c>
      <c r="BE195" s="147">
        <f>IF(N195="základní",J195,0)</f>
        <v>0</v>
      </c>
      <c r="BF195" s="147">
        <f>IF(N195="snížená",J195,0)</f>
        <v>0</v>
      </c>
      <c r="BG195" s="147">
        <f>IF(N195="zákl. přenesená",J195,0)</f>
        <v>0</v>
      </c>
      <c r="BH195" s="147">
        <f>IF(N195="sníž. přenesená",J195,0)</f>
        <v>0</v>
      </c>
      <c r="BI195" s="147">
        <f>IF(N195="nulová",J195,0)</f>
        <v>0</v>
      </c>
      <c r="BJ195" s="17" t="s">
        <v>86</v>
      </c>
      <c r="BK195" s="147">
        <f>ROUND(I195*H195,2)</f>
        <v>0</v>
      </c>
      <c r="BL195" s="17" t="s">
        <v>301</v>
      </c>
      <c r="BM195" s="146" t="s">
        <v>809</v>
      </c>
    </row>
    <row r="196" spans="2:65" s="12" customFormat="1" ht="10.199999999999999">
      <c r="B196" s="148"/>
      <c r="D196" s="149" t="s">
        <v>174</v>
      </c>
      <c r="E196" s="150" t="s">
        <v>1</v>
      </c>
      <c r="F196" s="151" t="s">
        <v>166</v>
      </c>
      <c r="H196" s="152">
        <v>3</v>
      </c>
      <c r="I196" s="153"/>
      <c r="L196" s="148"/>
      <c r="M196" s="154"/>
      <c r="T196" s="155"/>
      <c r="AT196" s="150" t="s">
        <v>174</v>
      </c>
      <c r="AU196" s="150" t="s">
        <v>88</v>
      </c>
      <c r="AV196" s="12" t="s">
        <v>88</v>
      </c>
      <c r="AW196" s="12" t="s">
        <v>34</v>
      </c>
      <c r="AX196" s="12" t="s">
        <v>78</v>
      </c>
      <c r="AY196" s="150" t="s">
        <v>165</v>
      </c>
    </row>
    <row r="197" spans="2:65" s="15" customFormat="1" ht="10.199999999999999">
      <c r="B197" s="169"/>
      <c r="D197" s="149" t="s">
        <v>174</v>
      </c>
      <c r="E197" s="170" t="s">
        <v>1</v>
      </c>
      <c r="F197" s="171" t="s">
        <v>184</v>
      </c>
      <c r="H197" s="172">
        <v>3</v>
      </c>
      <c r="I197" s="173"/>
      <c r="L197" s="169"/>
      <c r="M197" s="174"/>
      <c r="T197" s="175"/>
      <c r="AT197" s="170" t="s">
        <v>174</v>
      </c>
      <c r="AU197" s="170" t="s">
        <v>88</v>
      </c>
      <c r="AV197" s="15" t="s">
        <v>166</v>
      </c>
      <c r="AW197" s="15" t="s">
        <v>34</v>
      </c>
      <c r="AX197" s="15" t="s">
        <v>78</v>
      </c>
      <c r="AY197" s="170" t="s">
        <v>165</v>
      </c>
    </row>
    <row r="198" spans="2:65" s="13" customFormat="1" ht="10.199999999999999">
      <c r="B198" s="156"/>
      <c r="D198" s="149" t="s">
        <v>174</v>
      </c>
      <c r="E198" s="157" t="s">
        <v>1</v>
      </c>
      <c r="F198" s="158" t="s">
        <v>176</v>
      </c>
      <c r="H198" s="159">
        <v>3</v>
      </c>
      <c r="I198" s="160"/>
      <c r="L198" s="156"/>
      <c r="M198" s="161"/>
      <c r="T198" s="162"/>
      <c r="AT198" s="157" t="s">
        <v>174</v>
      </c>
      <c r="AU198" s="157" t="s">
        <v>88</v>
      </c>
      <c r="AV198" s="13" t="s">
        <v>172</v>
      </c>
      <c r="AW198" s="13" t="s">
        <v>34</v>
      </c>
      <c r="AX198" s="13" t="s">
        <v>86</v>
      </c>
      <c r="AY198" s="157" t="s">
        <v>165</v>
      </c>
    </row>
    <row r="199" spans="2:65" s="1" customFormat="1" ht="16.5" customHeight="1">
      <c r="B199" s="32"/>
      <c r="C199" s="134" t="s">
        <v>7</v>
      </c>
      <c r="D199" s="134" t="s">
        <v>168</v>
      </c>
      <c r="E199" s="135" t="s">
        <v>810</v>
      </c>
      <c r="F199" s="136" t="s">
        <v>811</v>
      </c>
      <c r="G199" s="137" t="s">
        <v>171</v>
      </c>
      <c r="H199" s="138">
        <v>1</v>
      </c>
      <c r="I199" s="139"/>
      <c r="J199" s="140">
        <f>ROUND(I199*H199,2)</f>
        <v>0</v>
      </c>
      <c r="K199" s="141"/>
      <c r="L199" s="32"/>
      <c r="M199" s="142" t="s">
        <v>1</v>
      </c>
      <c r="N199" s="143" t="s">
        <v>43</v>
      </c>
      <c r="P199" s="144">
        <f>O199*H199</f>
        <v>0</v>
      </c>
      <c r="Q199" s="144">
        <v>3.1E-4</v>
      </c>
      <c r="R199" s="144">
        <f>Q199*H199</f>
        <v>3.1E-4</v>
      </c>
      <c r="S199" s="144">
        <v>0</v>
      </c>
      <c r="T199" s="145">
        <f>S199*H199</f>
        <v>0</v>
      </c>
      <c r="AR199" s="146" t="s">
        <v>301</v>
      </c>
      <c r="AT199" s="146" t="s">
        <v>168</v>
      </c>
      <c r="AU199" s="146" t="s">
        <v>88</v>
      </c>
      <c r="AY199" s="17" t="s">
        <v>165</v>
      </c>
      <c r="BE199" s="147">
        <f>IF(N199="základní",J199,0)</f>
        <v>0</v>
      </c>
      <c r="BF199" s="147">
        <f>IF(N199="snížená",J199,0)</f>
        <v>0</v>
      </c>
      <c r="BG199" s="147">
        <f>IF(N199="zákl. přenesená",J199,0)</f>
        <v>0</v>
      </c>
      <c r="BH199" s="147">
        <f>IF(N199="sníž. přenesená",J199,0)</f>
        <v>0</v>
      </c>
      <c r="BI199" s="147">
        <f>IF(N199="nulová",J199,0)</f>
        <v>0</v>
      </c>
      <c r="BJ199" s="17" t="s">
        <v>86</v>
      </c>
      <c r="BK199" s="147">
        <f>ROUND(I199*H199,2)</f>
        <v>0</v>
      </c>
      <c r="BL199" s="17" t="s">
        <v>301</v>
      </c>
      <c r="BM199" s="146" t="s">
        <v>812</v>
      </c>
    </row>
    <row r="200" spans="2:65" s="12" customFormat="1" ht="10.199999999999999">
      <c r="B200" s="148"/>
      <c r="D200" s="149" t="s">
        <v>174</v>
      </c>
      <c r="E200" s="150" t="s">
        <v>1</v>
      </c>
      <c r="F200" s="151" t="s">
        <v>813</v>
      </c>
      <c r="H200" s="152">
        <v>1</v>
      </c>
      <c r="I200" s="153"/>
      <c r="L200" s="148"/>
      <c r="M200" s="154"/>
      <c r="T200" s="155"/>
      <c r="AT200" s="150" t="s">
        <v>174</v>
      </c>
      <c r="AU200" s="150" t="s">
        <v>88</v>
      </c>
      <c r="AV200" s="12" t="s">
        <v>88</v>
      </c>
      <c r="AW200" s="12" t="s">
        <v>34</v>
      </c>
      <c r="AX200" s="12" t="s">
        <v>78</v>
      </c>
      <c r="AY200" s="150" t="s">
        <v>165</v>
      </c>
    </row>
    <row r="201" spans="2:65" s="13" customFormat="1" ht="10.199999999999999">
      <c r="B201" s="156"/>
      <c r="D201" s="149" t="s">
        <v>174</v>
      </c>
      <c r="E201" s="157" t="s">
        <v>1</v>
      </c>
      <c r="F201" s="158" t="s">
        <v>176</v>
      </c>
      <c r="H201" s="159">
        <v>1</v>
      </c>
      <c r="I201" s="160"/>
      <c r="L201" s="156"/>
      <c r="M201" s="161"/>
      <c r="T201" s="162"/>
      <c r="AT201" s="157" t="s">
        <v>174</v>
      </c>
      <c r="AU201" s="157" t="s">
        <v>88</v>
      </c>
      <c r="AV201" s="13" t="s">
        <v>172</v>
      </c>
      <c r="AW201" s="13" t="s">
        <v>34</v>
      </c>
      <c r="AX201" s="13" t="s">
        <v>86</v>
      </c>
      <c r="AY201" s="157" t="s">
        <v>165</v>
      </c>
    </row>
    <row r="202" spans="2:65" s="1" customFormat="1" ht="24.15" customHeight="1">
      <c r="B202" s="32"/>
      <c r="C202" s="134" t="s">
        <v>298</v>
      </c>
      <c r="D202" s="134" t="s">
        <v>168</v>
      </c>
      <c r="E202" s="135" t="s">
        <v>814</v>
      </c>
      <c r="F202" s="136" t="s">
        <v>815</v>
      </c>
      <c r="G202" s="137" t="s">
        <v>179</v>
      </c>
      <c r="H202" s="138">
        <v>0.17499999999999999</v>
      </c>
      <c r="I202" s="139"/>
      <c r="J202" s="140">
        <f>ROUND(I202*H202,2)</f>
        <v>0</v>
      </c>
      <c r="K202" s="141"/>
      <c r="L202" s="32"/>
      <c r="M202" s="142" t="s">
        <v>1</v>
      </c>
      <c r="N202" s="143" t="s">
        <v>43</v>
      </c>
      <c r="P202" s="144">
        <f>O202*H202</f>
        <v>0</v>
      </c>
      <c r="Q202" s="144">
        <v>0</v>
      </c>
      <c r="R202" s="144">
        <f>Q202*H202</f>
        <v>0</v>
      </c>
      <c r="S202" s="144">
        <v>0</v>
      </c>
      <c r="T202" s="145">
        <f>S202*H202</f>
        <v>0</v>
      </c>
      <c r="AR202" s="146" t="s">
        <v>301</v>
      </c>
      <c r="AT202" s="146" t="s">
        <v>168</v>
      </c>
      <c r="AU202" s="146" t="s">
        <v>88</v>
      </c>
      <c r="AY202" s="17" t="s">
        <v>165</v>
      </c>
      <c r="BE202" s="147">
        <f>IF(N202="základní",J202,0)</f>
        <v>0</v>
      </c>
      <c r="BF202" s="147">
        <f>IF(N202="snížená",J202,0)</f>
        <v>0</v>
      </c>
      <c r="BG202" s="147">
        <f>IF(N202="zákl. přenesená",J202,0)</f>
        <v>0</v>
      </c>
      <c r="BH202" s="147">
        <f>IF(N202="sníž. přenesená",J202,0)</f>
        <v>0</v>
      </c>
      <c r="BI202" s="147">
        <f>IF(N202="nulová",J202,0)</f>
        <v>0</v>
      </c>
      <c r="BJ202" s="17" t="s">
        <v>86</v>
      </c>
      <c r="BK202" s="147">
        <f>ROUND(I202*H202,2)</f>
        <v>0</v>
      </c>
      <c r="BL202" s="17" t="s">
        <v>301</v>
      </c>
      <c r="BM202" s="146" t="s">
        <v>816</v>
      </c>
    </row>
    <row r="203" spans="2:65" s="11" customFormat="1" ht="22.8" customHeight="1">
      <c r="B203" s="122"/>
      <c r="D203" s="123" t="s">
        <v>77</v>
      </c>
      <c r="E203" s="132" t="s">
        <v>817</v>
      </c>
      <c r="F203" s="132" t="s">
        <v>818</v>
      </c>
      <c r="I203" s="125"/>
      <c r="J203" s="133">
        <f>BK203</f>
        <v>0</v>
      </c>
      <c r="L203" s="122"/>
      <c r="M203" s="127"/>
      <c r="P203" s="128">
        <f>SUM(P204:P210)</f>
        <v>0</v>
      </c>
      <c r="R203" s="128">
        <f>SUM(R204:R210)</f>
        <v>3.5099999999999999E-2</v>
      </c>
      <c r="T203" s="129">
        <f>SUM(T204:T210)</f>
        <v>0</v>
      </c>
      <c r="AR203" s="123" t="s">
        <v>88</v>
      </c>
      <c r="AT203" s="130" t="s">
        <v>77</v>
      </c>
      <c r="AU203" s="130" t="s">
        <v>86</v>
      </c>
      <c r="AY203" s="123" t="s">
        <v>165</v>
      </c>
      <c r="BK203" s="131">
        <f>SUM(BK204:BK210)</f>
        <v>0</v>
      </c>
    </row>
    <row r="204" spans="2:65" s="1" customFormat="1" ht="33" customHeight="1">
      <c r="B204" s="32"/>
      <c r="C204" s="134" t="s">
        <v>305</v>
      </c>
      <c r="D204" s="134" t="s">
        <v>168</v>
      </c>
      <c r="E204" s="135" t="s">
        <v>819</v>
      </c>
      <c r="F204" s="136" t="s">
        <v>820</v>
      </c>
      <c r="G204" s="137" t="s">
        <v>785</v>
      </c>
      <c r="H204" s="138">
        <v>3</v>
      </c>
      <c r="I204" s="139"/>
      <c r="J204" s="140">
        <f>ROUND(I204*H204,2)</f>
        <v>0</v>
      </c>
      <c r="K204" s="141"/>
      <c r="L204" s="32"/>
      <c r="M204" s="142" t="s">
        <v>1</v>
      </c>
      <c r="N204" s="143" t="s">
        <v>43</v>
      </c>
      <c r="P204" s="144">
        <f>O204*H204</f>
        <v>0</v>
      </c>
      <c r="Q204" s="144">
        <v>2.5000000000000001E-3</v>
      </c>
      <c r="R204" s="144">
        <f>Q204*H204</f>
        <v>7.4999999999999997E-3</v>
      </c>
      <c r="S204" s="144">
        <v>0</v>
      </c>
      <c r="T204" s="145">
        <f>S204*H204</f>
        <v>0</v>
      </c>
      <c r="AR204" s="146" t="s">
        <v>301</v>
      </c>
      <c r="AT204" s="146" t="s">
        <v>168</v>
      </c>
      <c r="AU204" s="146" t="s">
        <v>88</v>
      </c>
      <c r="AY204" s="17" t="s">
        <v>165</v>
      </c>
      <c r="BE204" s="147">
        <f>IF(N204="základní",J204,0)</f>
        <v>0</v>
      </c>
      <c r="BF204" s="147">
        <f>IF(N204="snížená",J204,0)</f>
        <v>0</v>
      </c>
      <c r="BG204" s="147">
        <f>IF(N204="zákl. přenesená",J204,0)</f>
        <v>0</v>
      </c>
      <c r="BH204" s="147">
        <f>IF(N204="sníž. přenesená",J204,0)</f>
        <v>0</v>
      </c>
      <c r="BI204" s="147">
        <f>IF(N204="nulová",J204,0)</f>
        <v>0</v>
      </c>
      <c r="BJ204" s="17" t="s">
        <v>86</v>
      </c>
      <c r="BK204" s="147">
        <f>ROUND(I204*H204,2)</f>
        <v>0</v>
      </c>
      <c r="BL204" s="17" t="s">
        <v>301</v>
      </c>
      <c r="BM204" s="146" t="s">
        <v>821</v>
      </c>
    </row>
    <row r="205" spans="2:65" s="12" customFormat="1" ht="10.199999999999999">
      <c r="B205" s="148"/>
      <c r="D205" s="149" t="s">
        <v>174</v>
      </c>
      <c r="E205" s="150" t="s">
        <v>1</v>
      </c>
      <c r="F205" s="151" t="s">
        <v>822</v>
      </c>
      <c r="H205" s="152">
        <v>3</v>
      </c>
      <c r="I205" s="153"/>
      <c r="L205" s="148"/>
      <c r="M205" s="154"/>
      <c r="T205" s="155"/>
      <c r="AT205" s="150" t="s">
        <v>174</v>
      </c>
      <c r="AU205" s="150" t="s">
        <v>88</v>
      </c>
      <c r="AV205" s="12" t="s">
        <v>88</v>
      </c>
      <c r="AW205" s="12" t="s">
        <v>34</v>
      </c>
      <c r="AX205" s="12" t="s">
        <v>78</v>
      </c>
      <c r="AY205" s="150" t="s">
        <v>165</v>
      </c>
    </row>
    <row r="206" spans="2:65" s="13" customFormat="1" ht="10.199999999999999">
      <c r="B206" s="156"/>
      <c r="D206" s="149" t="s">
        <v>174</v>
      </c>
      <c r="E206" s="157" t="s">
        <v>1</v>
      </c>
      <c r="F206" s="158" t="s">
        <v>176</v>
      </c>
      <c r="H206" s="159">
        <v>3</v>
      </c>
      <c r="I206" s="160"/>
      <c r="L206" s="156"/>
      <c r="M206" s="161"/>
      <c r="T206" s="162"/>
      <c r="AT206" s="157" t="s">
        <v>174</v>
      </c>
      <c r="AU206" s="157" t="s">
        <v>88</v>
      </c>
      <c r="AV206" s="13" t="s">
        <v>172</v>
      </c>
      <c r="AW206" s="13" t="s">
        <v>34</v>
      </c>
      <c r="AX206" s="13" t="s">
        <v>86</v>
      </c>
      <c r="AY206" s="157" t="s">
        <v>165</v>
      </c>
    </row>
    <row r="207" spans="2:65" s="1" customFormat="1" ht="33" customHeight="1">
      <c r="B207" s="32"/>
      <c r="C207" s="134" t="s">
        <v>311</v>
      </c>
      <c r="D207" s="134" t="s">
        <v>168</v>
      </c>
      <c r="E207" s="135" t="s">
        <v>823</v>
      </c>
      <c r="F207" s="136" t="s">
        <v>824</v>
      </c>
      <c r="G207" s="137" t="s">
        <v>785</v>
      </c>
      <c r="H207" s="138">
        <v>3</v>
      </c>
      <c r="I207" s="139"/>
      <c r="J207" s="140">
        <f>ROUND(I207*H207,2)</f>
        <v>0</v>
      </c>
      <c r="K207" s="141"/>
      <c r="L207" s="32"/>
      <c r="M207" s="142" t="s">
        <v>1</v>
      </c>
      <c r="N207" s="143" t="s">
        <v>43</v>
      </c>
      <c r="P207" s="144">
        <f>O207*H207</f>
        <v>0</v>
      </c>
      <c r="Q207" s="144">
        <v>9.1999999999999998E-3</v>
      </c>
      <c r="R207" s="144">
        <f>Q207*H207</f>
        <v>2.76E-2</v>
      </c>
      <c r="S207" s="144">
        <v>0</v>
      </c>
      <c r="T207" s="145">
        <f>S207*H207</f>
        <v>0</v>
      </c>
      <c r="AR207" s="146" t="s">
        <v>301</v>
      </c>
      <c r="AT207" s="146" t="s">
        <v>168</v>
      </c>
      <c r="AU207" s="146" t="s">
        <v>88</v>
      </c>
      <c r="AY207" s="17" t="s">
        <v>165</v>
      </c>
      <c r="BE207" s="147">
        <f>IF(N207="základní",J207,0)</f>
        <v>0</v>
      </c>
      <c r="BF207" s="147">
        <f>IF(N207="snížená",J207,0)</f>
        <v>0</v>
      </c>
      <c r="BG207" s="147">
        <f>IF(N207="zákl. přenesená",J207,0)</f>
        <v>0</v>
      </c>
      <c r="BH207" s="147">
        <f>IF(N207="sníž. přenesená",J207,0)</f>
        <v>0</v>
      </c>
      <c r="BI207" s="147">
        <f>IF(N207="nulová",J207,0)</f>
        <v>0</v>
      </c>
      <c r="BJ207" s="17" t="s">
        <v>86</v>
      </c>
      <c r="BK207" s="147">
        <f>ROUND(I207*H207,2)</f>
        <v>0</v>
      </c>
      <c r="BL207" s="17" t="s">
        <v>301</v>
      </c>
      <c r="BM207" s="146" t="s">
        <v>825</v>
      </c>
    </row>
    <row r="208" spans="2:65" s="12" customFormat="1" ht="10.199999999999999">
      <c r="B208" s="148"/>
      <c r="D208" s="149" t="s">
        <v>174</v>
      </c>
      <c r="E208" s="150" t="s">
        <v>1</v>
      </c>
      <c r="F208" s="151" t="s">
        <v>822</v>
      </c>
      <c r="H208" s="152">
        <v>3</v>
      </c>
      <c r="I208" s="153"/>
      <c r="L208" s="148"/>
      <c r="M208" s="154"/>
      <c r="T208" s="155"/>
      <c r="AT208" s="150" t="s">
        <v>174</v>
      </c>
      <c r="AU208" s="150" t="s">
        <v>88</v>
      </c>
      <c r="AV208" s="12" t="s">
        <v>88</v>
      </c>
      <c r="AW208" s="12" t="s">
        <v>34</v>
      </c>
      <c r="AX208" s="12" t="s">
        <v>78</v>
      </c>
      <c r="AY208" s="150" t="s">
        <v>165</v>
      </c>
    </row>
    <row r="209" spans="2:65" s="13" customFormat="1" ht="10.199999999999999">
      <c r="B209" s="156"/>
      <c r="D209" s="149" t="s">
        <v>174</v>
      </c>
      <c r="E209" s="157" t="s">
        <v>1</v>
      </c>
      <c r="F209" s="158" t="s">
        <v>176</v>
      </c>
      <c r="H209" s="159">
        <v>3</v>
      </c>
      <c r="I209" s="160"/>
      <c r="L209" s="156"/>
      <c r="M209" s="161"/>
      <c r="T209" s="162"/>
      <c r="AT209" s="157" t="s">
        <v>174</v>
      </c>
      <c r="AU209" s="157" t="s">
        <v>88</v>
      </c>
      <c r="AV209" s="13" t="s">
        <v>172</v>
      </c>
      <c r="AW209" s="13" t="s">
        <v>34</v>
      </c>
      <c r="AX209" s="13" t="s">
        <v>86</v>
      </c>
      <c r="AY209" s="157" t="s">
        <v>165</v>
      </c>
    </row>
    <row r="210" spans="2:65" s="1" customFormat="1" ht="24.15" customHeight="1">
      <c r="B210" s="32"/>
      <c r="C210" s="134" t="s">
        <v>321</v>
      </c>
      <c r="D210" s="134" t="s">
        <v>168</v>
      </c>
      <c r="E210" s="135" t="s">
        <v>826</v>
      </c>
      <c r="F210" s="136" t="s">
        <v>827</v>
      </c>
      <c r="G210" s="137" t="s">
        <v>179</v>
      </c>
      <c r="H210" s="138">
        <v>3.5000000000000003E-2</v>
      </c>
      <c r="I210" s="139"/>
      <c r="J210" s="140">
        <f>ROUND(I210*H210,2)</f>
        <v>0</v>
      </c>
      <c r="K210" s="141"/>
      <c r="L210" s="32"/>
      <c r="M210" s="196" t="s">
        <v>1</v>
      </c>
      <c r="N210" s="197" t="s">
        <v>43</v>
      </c>
      <c r="O210" s="194"/>
      <c r="P210" s="198">
        <f>O210*H210</f>
        <v>0</v>
      </c>
      <c r="Q210" s="198">
        <v>0</v>
      </c>
      <c r="R210" s="198">
        <f>Q210*H210</f>
        <v>0</v>
      </c>
      <c r="S210" s="198">
        <v>0</v>
      </c>
      <c r="T210" s="199">
        <f>S210*H210</f>
        <v>0</v>
      </c>
      <c r="AR210" s="146" t="s">
        <v>301</v>
      </c>
      <c r="AT210" s="146" t="s">
        <v>168</v>
      </c>
      <c r="AU210" s="146" t="s">
        <v>88</v>
      </c>
      <c r="AY210" s="17" t="s">
        <v>165</v>
      </c>
      <c r="BE210" s="147">
        <f>IF(N210="základní",J210,0)</f>
        <v>0</v>
      </c>
      <c r="BF210" s="147">
        <f>IF(N210="snížená",J210,0)</f>
        <v>0</v>
      </c>
      <c r="BG210" s="147">
        <f>IF(N210="zákl. přenesená",J210,0)</f>
        <v>0</v>
      </c>
      <c r="BH210" s="147">
        <f>IF(N210="sníž. přenesená",J210,0)</f>
        <v>0</v>
      </c>
      <c r="BI210" s="147">
        <f>IF(N210="nulová",J210,0)</f>
        <v>0</v>
      </c>
      <c r="BJ210" s="17" t="s">
        <v>86</v>
      </c>
      <c r="BK210" s="147">
        <f>ROUND(I210*H210,2)</f>
        <v>0</v>
      </c>
      <c r="BL210" s="17" t="s">
        <v>301</v>
      </c>
      <c r="BM210" s="146" t="s">
        <v>828</v>
      </c>
    </row>
    <row r="211" spans="2:65" s="1" customFormat="1" ht="6.9" customHeight="1">
      <c r="B211" s="44"/>
      <c r="C211" s="45"/>
      <c r="D211" s="45"/>
      <c r="E211" s="45"/>
      <c r="F211" s="45"/>
      <c r="G211" s="45"/>
      <c r="H211" s="45"/>
      <c r="I211" s="45"/>
      <c r="J211" s="45"/>
      <c r="K211" s="45"/>
      <c r="L211" s="32"/>
    </row>
  </sheetData>
  <sheetProtection algorithmName="SHA-512" hashValue="cOSqwSMwoA4bix15PNp1L4UUMyU1J28nu4nOapJXC5TkypXJhe63e5HvopKT58d8uVFX9+qu5UJdluFQt8S+yg==" saltValue="anppnTL2m2h8+W8r960atH/Spv4qGkKqAzmOFWXHyfoInruAU36f1a1+S2E50xcuOzNY8xqNpdmTzTq+N8KRxQ==" spinCount="100000" sheet="1" objects="1" scenarios="1" formatColumns="0" formatRows="0" autoFilter="0"/>
  <autoFilter ref="C120:K210" xr:uid="{00000000-0009-0000-0000-000003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172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1"/>
      <c r="AT2" s="17" t="s">
        <v>97</v>
      </c>
    </row>
    <row r="3" spans="2:4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88</v>
      </c>
    </row>
    <row r="4" spans="2:46" ht="24.9" customHeight="1">
      <c r="B4" s="20"/>
      <c r="D4" s="21" t="s">
        <v>111</v>
      </c>
      <c r="L4" s="20"/>
      <c r="M4" s="89" t="s">
        <v>10</v>
      </c>
      <c r="AT4" s="17" t="s">
        <v>4</v>
      </c>
    </row>
    <row r="5" spans="2:46" ht="6.9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6" t="str">
        <f>'Rekapitulace stavby'!K6</f>
        <v>Stavební úpravy v podkroví MŠ Radonice č.p.185</v>
      </c>
      <c r="F7" s="247"/>
      <c r="G7" s="247"/>
      <c r="H7" s="247"/>
      <c r="L7" s="20"/>
    </row>
    <row r="8" spans="2:46" s="1" customFormat="1" ht="12" customHeight="1">
      <c r="B8" s="32"/>
      <c r="D8" s="27" t="s">
        <v>120</v>
      </c>
      <c r="L8" s="32"/>
    </row>
    <row r="9" spans="2:46" s="1" customFormat="1" ht="16.5" customHeight="1">
      <c r="B9" s="32"/>
      <c r="E9" s="208" t="s">
        <v>829</v>
      </c>
      <c r="F9" s="248"/>
      <c r="G9" s="248"/>
      <c r="H9" s="248"/>
      <c r="L9" s="32"/>
    </row>
    <row r="10" spans="2:46" s="1" customFormat="1" ht="10.199999999999999">
      <c r="B10" s="32"/>
      <c r="L10" s="32"/>
    </row>
    <row r="11" spans="2:46" s="1" customFormat="1" ht="12" customHeight="1">
      <c r="B11" s="32"/>
      <c r="D11" s="27" t="s">
        <v>18</v>
      </c>
      <c r="F11" s="25" t="s">
        <v>19</v>
      </c>
      <c r="I11" s="27" t="s">
        <v>20</v>
      </c>
      <c r="J11" s="25" t="s">
        <v>1</v>
      </c>
      <c r="L11" s="32"/>
    </row>
    <row r="12" spans="2:46" s="1" customFormat="1" ht="12" customHeight="1">
      <c r="B12" s="32"/>
      <c r="D12" s="27" t="s">
        <v>22</v>
      </c>
      <c r="F12" s="25" t="s">
        <v>23</v>
      </c>
      <c r="I12" s="27" t="s">
        <v>24</v>
      </c>
      <c r="J12" s="52" t="str">
        <f>'Rekapitulace stavby'!AN8</f>
        <v>21. 1. 2025</v>
      </c>
      <c r="L12" s="32"/>
    </row>
    <row r="13" spans="2:46" s="1" customFormat="1" ht="10.8" customHeight="1">
      <c r="B13" s="32"/>
      <c r="L13" s="32"/>
    </row>
    <row r="14" spans="2:46" s="1" customFormat="1" ht="12" customHeight="1">
      <c r="B14" s="32"/>
      <c r="D14" s="27" t="s">
        <v>26</v>
      </c>
      <c r="I14" s="27" t="s">
        <v>27</v>
      </c>
      <c r="J14" s="25" t="s">
        <v>1</v>
      </c>
      <c r="L14" s="32"/>
    </row>
    <row r="15" spans="2:46" s="1" customFormat="1" ht="18" customHeight="1">
      <c r="B15" s="32"/>
      <c r="E15" s="25" t="s">
        <v>28</v>
      </c>
      <c r="I15" s="27" t="s">
        <v>29</v>
      </c>
      <c r="J15" s="25" t="s">
        <v>1</v>
      </c>
      <c r="L15" s="32"/>
    </row>
    <row r="16" spans="2:46" s="1" customFormat="1" ht="6.9" customHeight="1">
      <c r="B16" s="32"/>
      <c r="L16" s="32"/>
    </row>
    <row r="17" spans="2:12" s="1" customFormat="1" ht="12" customHeight="1">
      <c r="B17" s="32"/>
      <c r="D17" s="27" t="s">
        <v>30</v>
      </c>
      <c r="I17" s="27" t="s">
        <v>27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49" t="str">
        <f>'Rekapitulace stavby'!E14</f>
        <v>Vyplň údaj</v>
      </c>
      <c r="F18" s="230"/>
      <c r="G18" s="230"/>
      <c r="H18" s="230"/>
      <c r="I18" s="27" t="s">
        <v>29</v>
      </c>
      <c r="J18" s="28" t="str">
        <f>'Rekapitulace stavby'!AN14</f>
        <v>Vyplň údaj</v>
      </c>
      <c r="L18" s="32"/>
    </row>
    <row r="19" spans="2:12" s="1" customFormat="1" ht="6.9" customHeight="1">
      <c r="B19" s="32"/>
      <c r="L19" s="32"/>
    </row>
    <row r="20" spans="2:12" s="1" customFormat="1" ht="12" customHeight="1">
      <c r="B20" s="32"/>
      <c r="D20" s="27" t="s">
        <v>32</v>
      </c>
      <c r="I20" s="27" t="s">
        <v>27</v>
      </c>
      <c r="J20" s="25" t="s">
        <v>1</v>
      </c>
      <c r="L20" s="32"/>
    </row>
    <row r="21" spans="2:12" s="1" customFormat="1" ht="18" customHeight="1">
      <c r="B21" s="32"/>
      <c r="E21" s="25" t="s">
        <v>33</v>
      </c>
      <c r="I21" s="27" t="s">
        <v>29</v>
      </c>
      <c r="J21" s="25" t="s">
        <v>1</v>
      </c>
      <c r="L21" s="32"/>
    </row>
    <row r="22" spans="2:12" s="1" customFormat="1" ht="6.9" customHeight="1">
      <c r="B22" s="32"/>
      <c r="L22" s="32"/>
    </row>
    <row r="23" spans="2:12" s="1" customFormat="1" ht="12" customHeight="1">
      <c r="B23" s="32"/>
      <c r="D23" s="27" t="s">
        <v>35</v>
      </c>
      <c r="I23" s="27" t="s">
        <v>27</v>
      </c>
      <c r="J23" s="25" t="s">
        <v>1</v>
      </c>
      <c r="L23" s="32"/>
    </row>
    <row r="24" spans="2:12" s="1" customFormat="1" ht="18" customHeight="1">
      <c r="B24" s="32"/>
      <c r="E24" s="25" t="s">
        <v>36</v>
      </c>
      <c r="I24" s="27" t="s">
        <v>29</v>
      </c>
      <c r="J24" s="25" t="s">
        <v>1</v>
      </c>
      <c r="L24" s="32"/>
    </row>
    <row r="25" spans="2:12" s="1" customFormat="1" ht="6.9" customHeight="1">
      <c r="B25" s="32"/>
      <c r="L25" s="32"/>
    </row>
    <row r="26" spans="2:12" s="1" customFormat="1" ht="12" customHeight="1">
      <c r="B26" s="32"/>
      <c r="D26" s="27" t="s">
        <v>37</v>
      </c>
      <c r="L26" s="32"/>
    </row>
    <row r="27" spans="2:12" s="7" customFormat="1" ht="16.5" customHeight="1">
      <c r="B27" s="90"/>
      <c r="E27" s="235" t="s">
        <v>1</v>
      </c>
      <c r="F27" s="235"/>
      <c r="G27" s="235"/>
      <c r="H27" s="235"/>
      <c r="L27" s="90"/>
    </row>
    <row r="28" spans="2:12" s="1" customFormat="1" ht="6.9" customHeight="1">
      <c r="B28" s="32"/>
      <c r="L28" s="32"/>
    </row>
    <row r="29" spans="2:12" s="1" customFormat="1" ht="6.9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35" customHeight="1">
      <c r="B30" s="32"/>
      <c r="D30" s="91" t="s">
        <v>38</v>
      </c>
      <c r="J30" s="66">
        <f>ROUND(J122, 2)</f>
        <v>0</v>
      </c>
      <c r="L30" s="32"/>
    </row>
    <row r="31" spans="2:12" s="1" customFormat="1" ht="6.9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4" customHeight="1">
      <c r="B32" s="32"/>
      <c r="F32" s="35" t="s">
        <v>40</v>
      </c>
      <c r="I32" s="35" t="s">
        <v>39</v>
      </c>
      <c r="J32" s="35" t="s">
        <v>41</v>
      </c>
      <c r="L32" s="32"/>
    </row>
    <row r="33" spans="2:12" s="1" customFormat="1" ht="14.4" customHeight="1">
      <c r="B33" s="32"/>
      <c r="D33" s="55" t="s">
        <v>42</v>
      </c>
      <c r="E33" s="27" t="s">
        <v>43</v>
      </c>
      <c r="F33" s="92">
        <f>ROUND((SUM(BE122:BE171)),  2)</f>
        <v>0</v>
      </c>
      <c r="I33" s="93">
        <v>0.21</v>
      </c>
      <c r="J33" s="92">
        <f>ROUND(((SUM(BE122:BE171))*I33),  2)</f>
        <v>0</v>
      </c>
      <c r="L33" s="32"/>
    </row>
    <row r="34" spans="2:12" s="1" customFormat="1" ht="14.4" customHeight="1">
      <c r="B34" s="32"/>
      <c r="E34" s="27" t="s">
        <v>44</v>
      </c>
      <c r="F34" s="92">
        <f>ROUND((SUM(BF122:BF171)),  2)</f>
        <v>0</v>
      </c>
      <c r="I34" s="93">
        <v>0.12</v>
      </c>
      <c r="J34" s="92">
        <f>ROUND(((SUM(BF122:BF171))*I34),  2)</f>
        <v>0</v>
      </c>
      <c r="L34" s="32"/>
    </row>
    <row r="35" spans="2:12" s="1" customFormat="1" ht="14.4" hidden="1" customHeight="1">
      <c r="B35" s="32"/>
      <c r="E35" s="27" t="s">
        <v>45</v>
      </c>
      <c r="F35" s="92">
        <f>ROUND((SUM(BG122:BG171)),  2)</f>
        <v>0</v>
      </c>
      <c r="I35" s="93">
        <v>0.21</v>
      </c>
      <c r="J35" s="92">
        <f>0</f>
        <v>0</v>
      </c>
      <c r="L35" s="32"/>
    </row>
    <row r="36" spans="2:12" s="1" customFormat="1" ht="14.4" hidden="1" customHeight="1">
      <c r="B36" s="32"/>
      <c r="E36" s="27" t="s">
        <v>46</v>
      </c>
      <c r="F36" s="92">
        <f>ROUND((SUM(BH122:BH171)),  2)</f>
        <v>0</v>
      </c>
      <c r="I36" s="93">
        <v>0.12</v>
      </c>
      <c r="J36" s="92">
        <f>0</f>
        <v>0</v>
      </c>
      <c r="L36" s="32"/>
    </row>
    <row r="37" spans="2:12" s="1" customFormat="1" ht="14.4" hidden="1" customHeight="1">
      <c r="B37" s="32"/>
      <c r="E37" s="27" t="s">
        <v>47</v>
      </c>
      <c r="F37" s="92">
        <f>ROUND((SUM(BI122:BI171)),  2)</f>
        <v>0</v>
      </c>
      <c r="I37" s="93">
        <v>0</v>
      </c>
      <c r="J37" s="92">
        <f>0</f>
        <v>0</v>
      </c>
      <c r="L37" s="32"/>
    </row>
    <row r="38" spans="2:12" s="1" customFormat="1" ht="6.9" customHeight="1">
      <c r="B38" s="32"/>
      <c r="L38" s="32"/>
    </row>
    <row r="39" spans="2:12" s="1" customFormat="1" ht="25.35" customHeight="1">
      <c r="B39" s="32"/>
      <c r="C39" s="94"/>
      <c r="D39" s="95" t="s">
        <v>48</v>
      </c>
      <c r="E39" s="57"/>
      <c r="F39" s="57"/>
      <c r="G39" s="96" t="s">
        <v>49</v>
      </c>
      <c r="H39" s="97" t="s">
        <v>50</v>
      </c>
      <c r="I39" s="57"/>
      <c r="J39" s="98">
        <f>SUM(J30:J37)</f>
        <v>0</v>
      </c>
      <c r="K39" s="99"/>
      <c r="L39" s="32"/>
    </row>
    <row r="40" spans="2:12" s="1" customFormat="1" ht="14.4" customHeight="1">
      <c r="B40" s="32"/>
      <c r="L40" s="32"/>
    </row>
    <row r="41" spans="2:12" ht="14.4" customHeight="1">
      <c r="B41" s="20"/>
      <c r="L41" s="20"/>
    </row>
    <row r="42" spans="2:12" ht="14.4" customHeight="1">
      <c r="B42" s="20"/>
      <c r="L42" s="20"/>
    </row>
    <row r="43" spans="2:12" ht="14.4" customHeight="1">
      <c r="B43" s="20"/>
      <c r="L43" s="20"/>
    </row>
    <row r="44" spans="2:12" ht="14.4" customHeight="1">
      <c r="B44" s="20"/>
      <c r="L44" s="20"/>
    </row>
    <row r="45" spans="2:12" ht="14.4" customHeight="1">
      <c r="B45" s="20"/>
      <c r="L45" s="20"/>
    </row>
    <row r="46" spans="2:12" ht="14.4" customHeight="1">
      <c r="B46" s="20"/>
      <c r="L46" s="20"/>
    </row>
    <row r="47" spans="2:12" ht="14.4" customHeight="1">
      <c r="B47" s="20"/>
      <c r="L47" s="20"/>
    </row>
    <row r="48" spans="2:12" ht="14.4" customHeight="1">
      <c r="B48" s="20"/>
      <c r="L48" s="20"/>
    </row>
    <row r="49" spans="2:12" ht="14.4" customHeight="1">
      <c r="B49" s="20"/>
      <c r="L49" s="20"/>
    </row>
    <row r="50" spans="2:12" s="1" customFormat="1" ht="14.4" customHeight="1">
      <c r="B50" s="32"/>
      <c r="D50" s="41" t="s">
        <v>51</v>
      </c>
      <c r="E50" s="42"/>
      <c r="F50" s="42"/>
      <c r="G50" s="41" t="s">
        <v>52</v>
      </c>
      <c r="H50" s="42"/>
      <c r="I50" s="42"/>
      <c r="J50" s="42"/>
      <c r="K50" s="42"/>
      <c r="L50" s="32"/>
    </row>
    <row r="51" spans="2:12" ht="10.199999999999999">
      <c r="B51" s="20"/>
      <c r="L51" s="20"/>
    </row>
    <row r="52" spans="2:12" ht="10.199999999999999">
      <c r="B52" s="20"/>
      <c r="L52" s="20"/>
    </row>
    <row r="53" spans="2:12" ht="10.199999999999999">
      <c r="B53" s="20"/>
      <c r="L53" s="20"/>
    </row>
    <row r="54" spans="2:12" ht="10.199999999999999">
      <c r="B54" s="20"/>
      <c r="L54" s="20"/>
    </row>
    <row r="55" spans="2:12" ht="10.199999999999999">
      <c r="B55" s="20"/>
      <c r="L55" s="20"/>
    </row>
    <row r="56" spans="2:12" ht="10.199999999999999">
      <c r="B56" s="20"/>
      <c r="L56" s="20"/>
    </row>
    <row r="57" spans="2:12" ht="10.199999999999999">
      <c r="B57" s="20"/>
      <c r="L57" s="20"/>
    </row>
    <row r="58" spans="2:12" ht="10.199999999999999">
      <c r="B58" s="20"/>
      <c r="L58" s="20"/>
    </row>
    <row r="59" spans="2:12" ht="10.199999999999999">
      <c r="B59" s="20"/>
      <c r="L59" s="20"/>
    </row>
    <row r="60" spans="2:12" ht="10.199999999999999">
      <c r="B60" s="20"/>
      <c r="L60" s="20"/>
    </row>
    <row r="61" spans="2:12" s="1" customFormat="1" ht="13.2">
      <c r="B61" s="32"/>
      <c r="D61" s="43" t="s">
        <v>53</v>
      </c>
      <c r="E61" s="34"/>
      <c r="F61" s="100" t="s">
        <v>54</v>
      </c>
      <c r="G61" s="43" t="s">
        <v>53</v>
      </c>
      <c r="H61" s="34"/>
      <c r="I61" s="34"/>
      <c r="J61" s="101" t="s">
        <v>54</v>
      </c>
      <c r="K61" s="34"/>
      <c r="L61" s="32"/>
    </row>
    <row r="62" spans="2:12" ht="10.199999999999999">
      <c r="B62" s="20"/>
      <c r="L62" s="20"/>
    </row>
    <row r="63" spans="2:12" ht="10.199999999999999">
      <c r="B63" s="20"/>
      <c r="L63" s="20"/>
    </row>
    <row r="64" spans="2:12" ht="10.199999999999999">
      <c r="B64" s="20"/>
      <c r="L64" s="20"/>
    </row>
    <row r="65" spans="2:12" s="1" customFormat="1" ht="13.2">
      <c r="B65" s="32"/>
      <c r="D65" s="41" t="s">
        <v>55</v>
      </c>
      <c r="E65" s="42"/>
      <c r="F65" s="42"/>
      <c r="G65" s="41" t="s">
        <v>56</v>
      </c>
      <c r="H65" s="42"/>
      <c r="I65" s="42"/>
      <c r="J65" s="42"/>
      <c r="K65" s="42"/>
      <c r="L65" s="32"/>
    </row>
    <row r="66" spans="2:12" ht="10.199999999999999">
      <c r="B66" s="20"/>
      <c r="L66" s="20"/>
    </row>
    <row r="67" spans="2:12" ht="10.199999999999999">
      <c r="B67" s="20"/>
      <c r="L67" s="20"/>
    </row>
    <row r="68" spans="2:12" ht="10.199999999999999">
      <c r="B68" s="20"/>
      <c r="L68" s="20"/>
    </row>
    <row r="69" spans="2:12" ht="10.199999999999999">
      <c r="B69" s="20"/>
      <c r="L69" s="20"/>
    </row>
    <row r="70" spans="2:12" ht="10.199999999999999">
      <c r="B70" s="20"/>
      <c r="L70" s="20"/>
    </row>
    <row r="71" spans="2:12" ht="10.199999999999999">
      <c r="B71" s="20"/>
      <c r="L71" s="20"/>
    </row>
    <row r="72" spans="2:12" ht="10.199999999999999">
      <c r="B72" s="20"/>
      <c r="L72" s="20"/>
    </row>
    <row r="73" spans="2:12" ht="10.199999999999999">
      <c r="B73" s="20"/>
      <c r="L73" s="20"/>
    </row>
    <row r="74" spans="2:12" ht="10.199999999999999">
      <c r="B74" s="20"/>
      <c r="L74" s="20"/>
    </row>
    <row r="75" spans="2:12" ht="10.199999999999999">
      <c r="B75" s="20"/>
      <c r="L75" s="20"/>
    </row>
    <row r="76" spans="2:12" s="1" customFormat="1" ht="13.2">
      <c r="B76" s="32"/>
      <c r="D76" s="43" t="s">
        <v>53</v>
      </c>
      <c r="E76" s="34"/>
      <c r="F76" s="100" t="s">
        <v>54</v>
      </c>
      <c r="G76" s="43" t="s">
        <v>53</v>
      </c>
      <c r="H76" s="34"/>
      <c r="I76" s="34"/>
      <c r="J76" s="101" t="s">
        <v>54</v>
      </c>
      <c r="K76" s="34"/>
      <c r="L76" s="32"/>
    </row>
    <row r="77" spans="2:12" s="1" customFormat="1" ht="14.4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6.9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4.9" customHeight="1">
      <c r="B82" s="32"/>
      <c r="C82" s="21" t="s">
        <v>130</v>
      </c>
      <c r="L82" s="32"/>
    </row>
    <row r="83" spans="2:47" s="1" customFormat="1" ht="6.9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46" t="str">
        <f>E7</f>
        <v>Stavební úpravy v podkroví MŠ Radonice č.p.185</v>
      </c>
      <c r="F85" s="247"/>
      <c r="G85" s="247"/>
      <c r="H85" s="247"/>
      <c r="L85" s="32"/>
    </row>
    <row r="86" spans="2:47" s="1" customFormat="1" ht="12" customHeight="1">
      <c r="B86" s="32"/>
      <c r="C86" s="27" t="s">
        <v>120</v>
      </c>
      <c r="L86" s="32"/>
    </row>
    <row r="87" spans="2:47" s="1" customFormat="1" ht="16.5" customHeight="1">
      <c r="B87" s="32"/>
      <c r="E87" s="208" t="str">
        <f>E9</f>
        <v>04 - SO 04 ÚT</v>
      </c>
      <c r="F87" s="248"/>
      <c r="G87" s="248"/>
      <c r="H87" s="248"/>
      <c r="L87" s="32"/>
    </row>
    <row r="88" spans="2:47" s="1" customFormat="1" ht="6.9" customHeight="1">
      <c r="B88" s="32"/>
      <c r="L88" s="32"/>
    </row>
    <row r="89" spans="2:47" s="1" customFormat="1" ht="12" customHeight="1">
      <c r="B89" s="32"/>
      <c r="C89" s="27" t="s">
        <v>22</v>
      </c>
      <c r="F89" s="25" t="str">
        <f>F12</f>
        <v>Radonice</v>
      </c>
      <c r="I89" s="27" t="s">
        <v>24</v>
      </c>
      <c r="J89" s="52" t="str">
        <f>IF(J12="","",J12)</f>
        <v>21. 1. 2025</v>
      </c>
      <c r="L89" s="32"/>
    </row>
    <row r="90" spans="2:47" s="1" customFormat="1" ht="6.9" customHeight="1">
      <c r="B90" s="32"/>
      <c r="L90" s="32"/>
    </row>
    <row r="91" spans="2:47" s="1" customFormat="1" ht="15.15" customHeight="1">
      <c r="B91" s="32"/>
      <c r="C91" s="27" t="s">
        <v>26</v>
      </c>
      <c r="F91" s="25" t="str">
        <f>E15</f>
        <v>Obec Radonice, Na Skále 185, 25073 Radonice</v>
      </c>
      <c r="I91" s="27" t="s">
        <v>32</v>
      </c>
      <c r="J91" s="30" t="str">
        <f>E21</f>
        <v>Ing. Aleš Moudrý</v>
      </c>
      <c r="L91" s="32"/>
    </row>
    <row r="92" spans="2:47" s="1" customFormat="1" ht="15.15" customHeight="1">
      <c r="B92" s="32"/>
      <c r="C92" s="27" t="s">
        <v>30</v>
      </c>
      <c r="F92" s="25" t="str">
        <f>IF(E18="","",E18)</f>
        <v>Vyplň údaj</v>
      </c>
      <c r="I92" s="27" t="s">
        <v>35</v>
      </c>
      <c r="J92" s="30" t="str">
        <f>E24</f>
        <v>Ing. Václav Výmola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2" t="s">
        <v>131</v>
      </c>
      <c r="D94" s="94"/>
      <c r="E94" s="94"/>
      <c r="F94" s="94"/>
      <c r="G94" s="94"/>
      <c r="H94" s="94"/>
      <c r="I94" s="94"/>
      <c r="J94" s="103" t="s">
        <v>132</v>
      </c>
      <c r="K94" s="94"/>
      <c r="L94" s="32"/>
    </row>
    <row r="95" spans="2:47" s="1" customFormat="1" ht="10.35" customHeight="1">
      <c r="B95" s="32"/>
      <c r="L95" s="32"/>
    </row>
    <row r="96" spans="2:47" s="1" customFormat="1" ht="22.8" customHeight="1">
      <c r="B96" s="32"/>
      <c r="C96" s="104" t="s">
        <v>133</v>
      </c>
      <c r="J96" s="66">
        <f>J122</f>
        <v>0</v>
      </c>
      <c r="L96" s="32"/>
      <c r="AU96" s="17" t="s">
        <v>134</v>
      </c>
    </row>
    <row r="97" spans="2:12" s="8" customFormat="1" ht="24.9" customHeight="1">
      <c r="B97" s="105"/>
      <c r="D97" s="106" t="s">
        <v>141</v>
      </c>
      <c r="E97" s="107"/>
      <c r="F97" s="107"/>
      <c r="G97" s="107"/>
      <c r="H97" s="107"/>
      <c r="I97" s="107"/>
      <c r="J97" s="108">
        <f>J123</f>
        <v>0</v>
      </c>
      <c r="L97" s="105"/>
    </row>
    <row r="98" spans="2:12" s="9" customFormat="1" ht="19.95" customHeight="1">
      <c r="B98" s="109"/>
      <c r="D98" s="110" t="s">
        <v>830</v>
      </c>
      <c r="E98" s="111"/>
      <c r="F98" s="111"/>
      <c r="G98" s="111"/>
      <c r="H98" s="111"/>
      <c r="I98" s="111"/>
      <c r="J98" s="112">
        <f>J124</f>
        <v>0</v>
      </c>
      <c r="L98" s="109"/>
    </row>
    <row r="99" spans="2:12" s="9" customFormat="1" ht="19.95" customHeight="1">
      <c r="B99" s="109"/>
      <c r="D99" s="110" t="s">
        <v>831</v>
      </c>
      <c r="E99" s="111"/>
      <c r="F99" s="111"/>
      <c r="G99" s="111"/>
      <c r="H99" s="111"/>
      <c r="I99" s="111"/>
      <c r="J99" s="112">
        <f>J135</f>
        <v>0</v>
      </c>
      <c r="L99" s="109"/>
    </row>
    <row r="100" spans="2:12" s="9" customFormat="1" ht="19.95" customHeight="1">
      <c r="B100" s="109"/>
      <c r="D100" s="110" t="s">
        <v>832</v>
      </c>
      <c r="E100" s="111"/>
      <c r="F100" s="111"/>
      <c r="G100" s="111"/>
      <c r="H100" s="111"/>
      <c r="I100" s="111"/>
      <c r="J100" s="112">
        <f>J153</f>
        <v>0</v>
      </c>
      <c r="L100" s="109"/>
    </row>
    <row r="101" spans="2:12" s="9" customFormat="1" ht="19.95" customHeight="1">
      <c r="B101" s="109"/>
      <c r="D101" s="110" t="s">
        <v>833</v>
      </c>
      <c r="E101" s="111"/>
      <c r="F101" s="111"/>
      <c r="G101" s="111"/>
      <c r="H101" s="111"/>
      <c r="I101" s="111"/>
      <c r="J101" s="112">
        <f>J166</f>
        <v>0</v>
      </c>
      <c r="L101" s="109"/>
    </row>
    <row r="102" spans="2:12" s="8" customFormat="1" ht="24.9" customHeight="1">
      <c r="B102" s="105"/>
      <c r="D102" s="106" t="s">
        <v>834</v>
      </c>
      <c r="E102" s="107"/>
      <c r="F102" s="107"/>
      <c r="G102" s="107"/>
      <c r="H102" s="107"/>
      <c r="I102" s="107"/>
      <c r="J102" s="108">
        <f>J170</f>
        <v>0</v>
      </c>
      <c r="L102" s="105"/>
    </row>
    <row r="103" spans="2:12" s="1" customFormat="1" ht="21.75" customHeight="1">
      <c r="B103" s="32"/>
      <c r="L103" s="32"/>
    </row>
    <row r="104" spans="2:12" s="1" customFormat="1" ht="6.9" customHeight="1">
      <c r="B104" s="44"/>
      <c r="C104" s="45"/>
      <c r="D104" s="45"/>
      <c r="E104" s="45"/>
      <c r="F104" s="45"/>
      <c r="G104" s="45"/>
      <c r="H104" s="45"/>
      <c r="I104" s="45"/>
      <c r="J104" s="45"/>
      <c r="K104" s="45"/>
      <c r="L104" s="32"/>
    </row>
    <row r="108" spans="2:12" s="1" customFormat="1" ht="6.9" customHeight="1">
      <c r="B108" s="46"/>
      <c r="C108" s="47"/>
      <c r="D108" s="47"/>
      <c r="E108" s="47"/>
      <c r="F108" s="47"/>
      <c r="G108" s="47"/>
      <c r="H108" s="47"/>
      <c r="I108" s="47"/>
      <c r="J108" s="47"/>
      <c r="K108" s="47"/>
      <c r="L108" s="32"/>
    </row>
    <row r="109" spans="2:12" s="1" customFormat="1" ht="24.9" customHeight="1">
      <c r="B109" s="32"/>
      <c r="C109" s="21" t="s">
        <v>150</v>
      </c>
      <c r="L109" s="32"/>
    </row>
    <row r="110" spans="2:12" s="1" customFormat="1" ht="6.9" customHeight="1">
      <c r="B110" s="32"/>
      <c r="L110" s="32"/>
    </row>
    <row r="111" spans="2:12" s="1" customFormat="1" ht="12" customHeight="1">
      <c r="B111" s="32"/>
      <c r="C111" s="27" t="s">
        <v>16</v>
      </c>
      <c r="L111" s="32"/>
    </row>
    <row r="112" spans="2:12" s="1" customFormat="1" ht="16.5" customHeight="1">
      <c r="B112" s="32"/>
      <c r="E112" s="246" t="str">
        <f>E7</f>
        <v>Stavební úpravy v podkroví MŠ Radonice č.p.185</v>
      </c>
      <c r="F112" s="247"/>
      <c r="G112" s="247"/>
      <c r="H112" s="247"/>
      <c r="L112" s="32"/>
    </row>
    <row r="113" spans="2:65" s="1" customFormat="1" ht="12" customHeight="1">
      <c r="B113" s="32"/>
      <c r="C113" s="27" t="s">
        <v>120</v>
      </c>
      <c r="L113" s="32"/>
    </row>
    <row r="114" spans="2:65" s="1" customFormat="1" ht="16.5" customHeight="1">
      <c r="B114" s="32"/>
      <c r="E114" s="208" t="str">
        <f>E9</f>
        <v>04 - SO 04 ÚT</v>
      </c>
      <c r="F114" s="248"/>
      <c r="G114" s="248"/>
      <c r="H114" s="248"/>
      <c r="L114" s="32"/>
    </row>
    <row r="115" spans="2:65" s="1" customFormat="1" ht="6.9" customHeight="1">
      <c r="B115" s="32"/>
      <c r="L115" s="32"/>
    </row>
    <row r="116" spans="2:65" s="1" customFormat="1" ht="12" customHeight="1">
      <c r="B116" s="32"/>
      <c r="C116" s="27" t="s">
        <v>22</v>
      </c>
      <c r="F116" s="25" t="str">
        <f>F12</f>
        <v>Radonice</v>
      </c>
      <c r="I116" s="27" t="s">
        <v>24</v>
      </c>
      <c r="J116" s="52" t="str">
        <f>IF(J12="","",J12)</f>
        <v>21. 1. 2025</v>
      </c>
      <c r="L116" s="32"/>
    </row>
    <row r="117" spans="2:65" s="1" customFormat="1" ht="6.9" customHeight="1">
      <c r="B117" s="32"/>
      <c r="L117" s="32"/>
    </row>
    <row r="118" spans="2:65" s="1" customFormat="1" ht="15.15" customHeight="1">
      <c r="B118" s="32"/>
      <c r="C118" s="27" t="s">
        <v>26</v>
      </c>
      <c r="F118" s="25" t="str">
        <f>E15</f>
        <v>Obec Radonice, Na Skále 185, 25073 Radonice</v>
      </c>
      <c r="I118" s="27" t="s">
        <v>32</v>
      </c>
      <c r="J118" s="30" t="str">
        <f>E21</f>
        <v>Ing. Aleš Moudrý</v>
      </c>
      <c r="L118" s="32"/>
    </row>
    <row r="119" spans="2:65" s="1" customFormat="1" ht="15.15" customHeight="1">
      <c r="B119" s="32"/>
      <c r="C119" s="27" t="s">
        <v>30</v>
      </c>
      <c r="F119" s="25" t="str">
        <f>IF(E18="","",E18)</f>
        <v>Vyplň údaj</v>
      </c>
      <c r="I119" s="27" t="s">
        <v>35</v>
      </c>
      <c r="J119" s="30" t="str">
        <f>E24</f>
        <v>Ing. Václav Výmola</v>
      </c>
      <c r="L119" s="32"/>
    </row>
    <row r="120" spans="2:65" s="1" customFormat="1" ht="10.35" customHeight="1">
      <c r="B120" s="32"/>
      <c r="L120" s="32"/>
    </row>
    <row r="121" spans="2:65" s="10" customFormat="1" ht="29.25" customHeight="1">
      <c r="B121" s="113"/>
      <c r="C121" s="114" t="s">
        <v>151</v>
      </c>
      <c r="D121" s="115" t="s">
        <v>63</v>
      </c>
      <c r="E121" s="115" t="s">
        <v>59</v>
      </c>
      <c r="F121" s="115" t="s">
        <v>60</v>
      </c>
      <c r="G121" s="115" t="s">
        <v>152</v>
      </c>
      <c r="H121" s="115" t="s">
        <v>153</v>
      </c>
      <c r="I121" s="115" t="s">
        <v>154</v>
      </c>
      <c r="J121" s="116" t="s">
        <v>132</v>
      </c>
      <c r="K121" s="117" t="s">
        <v>155</v>
      </c>
      <c r="L121" s="113"/>
      <c r="M121" s="59" t="s">
        <v>1</v>
      </c>
      <c r="N121" s="60" t="s">
        <v>42</v>
      </c>
      <c r="O121" s="60" t="s">
        <v>156</v>
      </c>
      <c r="P121" s="60" t="s">
        <v>157</v>
      </c>
      <c r="Q121" s="60" t="s">
        <v>158</v>
      </c>
      <c r="R121" s="60" t="s">
        <v>159</v>
      </c>
      <c r="S121" s="60" t="s">
        <v>160</v>
      </c>
      <c r="T121" s="61" t="s">
        <v>161</v>
      </c>
    </row>
    <row r="122" spans="2:65" s="1" customFormat="1" ht="22.8" customHeight="1">
      <c r="B122" s="32"/>
      <c r="C122" s="64" t="s">
        <v>162</v>
      </c>
      <c r="J122" s="118">
        <f>BK122</f>
        <v>0</v>
      </c>
      <c r="L122" s="32"/>
      <c r="M122" s="62"/>
      <c r="N122" s="53"/>
      <c r="O122" s="53"/>
      <c r="P122" s="119">
        <f>P123+P170</f>
        <v>0</v>
      </c>
      <c r="Q122" s="53"/>
      <c r="R122" s="119">
        <f>R123+R170</f>
        <v>0.90361999999999998</v>
      </c>
      <c r="S122" s="53"/>
      <c r="T122" s="120">
        <f>T123+T170</f>
        <v>0</v>
      </c>
      <c r="AT122" s="17" t="s">
        <v>77</v>
      </c>
      <c r="AU122" s="17" t="s">
        <v>134</v>
      </c>
      <c r="BK122" s="121">
        <f>BK123+BK170</f>
        <v>0</v>
      </c>
    </row>
    <row r="123" spans="2:65" s="11" customFormat="1" ht="25.95" customHeight="1">
      <c r="B123" s="122"/>
      <c r="D123" s="123" t="s">
        <v>77</v>
      </c>
      <c r="E123" s="124" t="s">
        <v>294</v>
      </c>
      <c r="F123" s="124" t="s">
        <v>295</v>
      </c>
      <c r="I123" s="125"/>
      <c r="J123" s="126">
        <f>BK123</f>
        <v>0</v>
      </c>
      <c r="L123" s="122"/>
      <c r="M123" s="127"/>
      <c r="P123" s="128">
        <f>P124+P135+P153+P166</f>
        <v>0</v>
      </c>
      <c r="R123" s="128">
        <f>R124+R135+R153+R166</f>
        <v>0.90361999999999998</v>
      </c>
      <c r="T123" s="129">
        <f>T124+T135+T153+T166</f>
        <v>0</v>
      </c>
      <c r="AR123" s="123" t="s">
        <v>88</v>
      </c>
      <c r="AT123" s="130" t="s">
        <v>77</v>
      </c>
      <c r="AU123" s="130" t="s">
        <v>78</v>
      </c>
      <c r="AY123" s="123" t="s">
        <v>165</v>
      </c>
      <c r="BK123" s="131">
        <f>BK124+BK135+BK153+BK166</f>
        <v>0</v>
      </c>
    </row>
    <row r="124" spans="2:65" s="11" customFormat="1" ht="22.8" customHeight="1">
      <c r="B124" s="122"/>
      <c r="D124" s="123" t="s">
        <v>77</v>
      </c>
      <c r="E124" s="132" t="s">
        <v>835</v>
      </c>
      <c r="F124" s="132" t="s">
        <v>836</v>
      </c>
      <c r="I124" s="125"/>
      <c r="J124" s="133">
        <f>BK124</f>
        <v>0</v>
      </c>
      <c r="L124" s="122"/>
      <c r="M124" s="127"/>
      <c r="P124" s="128">
        <f>SUM(P125:P134)</f>
        <v>0</v>
      </c>
      <c r="R124" s="128">
        <f>SUM(R125:R134)</f>
        <v>0.33500000000000002</v>
      </c>
      <c r="T124" s="129">
        <f>SUM(T125:T134)</f>
        <v>0</v>
      </c>
      <c r="AR124" s="123" t="s">
        <v>88</v>
      </c>
      <c r="AT124" s="130" t="s">
        <v>77</v>
      </c>
      <c r="AU124" s="130" t="s">
        <v>86</v>
      </c>
      <c r="AY124" s="123" t="s">
        <v>165</v>
      </c>
      <c r="BK124" s="131">
        <f>SUM(BK125:BK134)</f>
        <v>0</v>
      </c>
    </row>
    <row r="125" spans="2:65" s="1" customFormat="1" ht="24.15" customHeight="1">
      <c r="B125" s="32"/>
      <c r="C125" s="134" t="s">
        <v>86</v>
      </c>
      <c r="D125" s="134" t="s">
        <v>168</v>
      </c>
      <c r="E125" s="135" t="s">
        <v>837</v>
      </c>
      <c r="F125" s="136" t="s">
        <v>838</v>
      </c>
      <c r="G125" s="137" t="s">
        <v>207</v>
      </c>
      <c r="H125" s="138">
        <v>80</v>
      </c>
      <c r="I125" s="139"/>
      <c r="J125" s="140">
        <f>ROUND(I125*H125,2)</f>
        <v>0</v>
      </c>
      <c r="K125" s="141"/>
      <c r="L125" s="32"/>
      <c r="M125" s="142" t="s">
        <v>1</v>
      </c>
      <c r="N125" s="143" t="s">
        <v>43</v>
      </c>
      <c r="P125" s="144">
        <f>O125*H125</f>
        <v>0</v>
      </c>
      <c r="Q125" s="144">
        <v>4.6000000000000001E-4</v>
      </c>
      <c r="R125" s="144">
        <f>Q125*H125</f>
        <v>3.6799999999999999E-2</v>
      </c>
      <c r="S125" s="144">
        <v>0</v>
      </c>
      <c r="T125" s="145">
        <f>S125*H125</f>
        <v>0</v>
      </c>
      <c r="AR125" s="146" t="s">
        <v>301</v>
      </c>
      <c r="AT125" s="146" t="s">
        <v>168</v>
      </c>
      <c r="AU125" s="146" t="s">
        <v>88</v>
      </c>
      <c r="AY125" s="17" t="s">
        <v>165</v>
      </c>
      <c r="BE125" s="147">
        <f>IF(N125="základní",J125,0)</f>
        <v>0</v>
      </c>
      <c r="BF125" s="147">
        <f>IF(N125="snížená",J125,0)</f>
        <v>0</v>
      </c>
      <c r="BG125" s="147">
        <f>IF(N125="zákl. přenesená",J125,0)</f>
        <v>0</v>
      </c>
      <c r="BH125" s="147">
        <f>IF(N125="sníž. přenesená",J125,0)</f>
        <v>0</v>
      </c>
      <c r="BI125" s="147">
        <f>IF(N125="nulová",J125,0)</f>
        <v>0</v>
      </c>
      <c r="BJ125" s="17" t="s">
        <v>86</v>
      </c>
      <c r="BK125" s="147">
        <f>ROUND(I125*H125,2)</f>
        <v>0</v>
      </c>
      <c r="BL125" s="17" t="s">
        <v>301</v>
      </c>
      <c r="BM125" s="146" t="s">
        <v>839</v>
      </c>
    </row>
    <row r="126" spans="2:65" s="1" customFormat="1" ht="24.15" customHeight="1">
      <c r="B126" s="32"/>
      <c r="C126" s="134" t="s">
        <v>88</v>
      </c>
      <c r="D126" s="134" t="s">
        <v>168</v>
      </c>
      <c r="E126" s="135" t="s">
        <v>840</v>
      </c>
      <c r="F126" s="136" t="s">
        <v>841</v>
      </c>
      <c r="G126" s="137" t="s">
        <v>207</v>
      </c>
      <c r="H126" s="138">
        <v>40</v>
      </c>
      <c r="I126" s="139"/>
      <c r="J126" s="140">
        <f>ROUND(I126*H126,2)</f>
        <v>0</v>
      </c>
      <c r="K126" s="141"/>
      <c r="L126" s="32"/>
      <c r="M126" s="142" t="s">
        <v>1</v>
      </c>
      <c r="N126" s="143" t="s">
        <v>43</v>
      </c>
      <c r="P126" s="144">
        <f>O126*H126</f>
        <v>0</v>
      </c>
      <c r="Q126" s="144">
        <v>5.5000000000000003E-4</v>
      </c>
      <c r="R126" s="144">
        <f>Q126*H126</f>
        <v>2.2000000000000002E-2</v>
      </c>
      <c r="S126" s="144">
        <v>0</v>
      </c>
      <c r="T126" s="145">
        <f>S126*H126</f>
        <v>0</v>
      </c>
      <c r="AR126" s="146" t="s">
        <v>301</v>
      </c>
      <c r="AT126" s="146" t="s">
        <v>168</v>
      </c>
      <c r="AU126" s="146" t="s">
        <v>88</v>
      </c>
      <c r="AY126" s="17" t="s">
        <v>165</v>
      </c>
      <c r="BE126" s="147">
        <f>IF(N126="základní",J126,0)</f>
        <v>0</v>
      </c>
      <c r="BF126" s="147">
        <f>IF(N126="snížená",J126,0)</f>
        <v>0</v>
      </c>
      <c r="BG126" s="147">
        <f>IF(N126="zákl. přenesená",J126,0)</f>
        <v>0</v>
      </c>
      <c r="BH126" s="147">
        <f>IF(N126="sníž. přenesená",J126,0)</f>
        <v>0</v>
      </c>
      <c r="BI126" s="147">
        <f>IF(N126="nulová",J126,0)</f>
        <v>0</v>
      </c>
      <c r="BJ126" s="17" t="s">
        <v>86</v>
      </c>
      <c r="BK126" s="147">
        <f>ROUND(I126*H126,2)</f>
        <v>0</v>
      </c>
      <c r="BL126" s="17" t="s">
        <v>301</v>
      </c>
      <c r="BM126" s="146" t="s">
        <v>842</v>
      </c>
    </row>
    <row r="127" spans="2:65" s="1" customFormat="1" ht="24.15" customHeight="1">
      <c r="B127" s="32"/>
      <c r="C127" s="134" t="s">
        <v>166</v>
      </c>
      <c r="D127" s="134" t="s">
        <v>168</v>
      </c>
      <c r="E127" s="135" t="s">
        <v>843</v>
      </c>
      <c r="F127" s="136" t="s">
        <v>844</v>
      </c>
      <c r="G127" s="137" t="s">
        <v>207</v>
      </c>
      <c r="H127" s="138">
        <v>50</v>
      </c>
      <c r="I127" s="139"/>
      <c r="J127" s="140">
        <f>ROUND(I127*H127,2)</f>
        <v>0</v>
      </c>
      <c r="K127" s="141"/>
      <c r="L127" s="32"/>
      <c r="M127" s="142" t="s">
        <v>1</v>
      </c>
      <c r="N127" s="143" t="s">
        <v>43</v>
      </c>
      <c r="P127" s="144">
        <f>O127*H127</f>
        <v>0</v>
      </c>
      <c r="Q127" s="144">
        <v>6.9999999999999999E-4</v>
      </c>
      <c r="R127" s="144">
        <f>Q127*H127</f>
        <v>3.4999999999999996E-2</v>
      </c>
      <c r="S127" s="144">
        <v>0</v>
      </c>
      <c r="T127" s="145">
        <f>S127*H127</f>
        <v>0</v>
      </c>
      <c r="AR127" s="146" t="s">
        <v>301</v>
      </c>
      <c r="AT127" s="146" t="s">
        <v>168</v>
      </c>
      <c r="AU127" s="146" t="s">
        <v>88</v>
      </c>
      <c r="AY127" s="17" t="s">
        <v>165</v>
      </c>
      <c r="BE127" s="147">
        <f>IF(N127="základní",J127,0)</f>
        <v>0</v>
      </c>
      <c r="BF127" s="147">
        <f>IF(N127="snížená",J127,0)</f>
        <v>0</v>
      </c>
      <c r="BG127" s="147">
        <f>IF(N127="zákl. přenesená",J127,0)</f>
        <v>0</v>
      </c>
      <c r="BH127" s="147">
        <f>IF(N127="sníž. přenesená",J127,0)</f>
        <v>0</v>
      </c>
      <c r="BI127" s="147">
        <f>IF(N127="nulová",J127,0)</f>
        <v>0</v>
      </c>
      <c r="BJ127" s="17" t="s">
        <v>86</v>
      </c>
      <c r="BK127" s="147">
        <f>ROUND(I127*H127,2)</f>
        <v>0</v>
      </c>
      <c r="BL127" s="17" t="s">
        <v>301</v>
      </c>
      <c r="BM127" s="146" t="s">
        <v>845</v>
      </c>
    </row>
    <row r="128" spans="2:65" s="1" customFormat="1" ht="24.15" customHeight="1">
      <c r="B128" s="32"/>
      <c r="C128" s="134" t="s">
        <v>172</v>
      </c>
      <c r="D128" s="134" t="s">
        <v>168</v>
      </c>
      <c r="E128" s="135" t="s">
        <v>846</v>
      </c>
      <c r="F128" s="136" t="s">
        <v>847</v>
      </c>
      <c r="G128" s="137" t="s">
        <v>207</v>
      </c>
      <c r="H128" s="138">
        <v>140</v>
      </c>
      <c r="I128" s="139"/>
      <c r="J128" s="140">
        <f>ROUND(I128*H128,2)</f>
        <v>0</v>
      </c>
      <c r="K128" s="141"/>
      <c r="L128" s="32"/>
      <c r="M128" s="142" t="s">
        <v>1</v>
      </c>
      <c r="N128" s="143" t="s">
        <v>43</v>
      </c>
      <c r="P128" s="144">
        <f>O128*H128</f>
        <v>0</v>
      </c>
      <c r="Q128" s="144">
        <v>1.24E-3</v>
      </c>
      <c r="R128" s="144">
        <f>Q128*H128</f>
        <v>0.1736</v>
      </c>
      <c r="S128" s="144">
        <v>0</v>
      </c>
      <c r="T128" s="145">
        <f>S128*H128</f>
        <v>0</v>
      </c>
      <c r="AR128" s="146" t="s">
        <v>301</v>
      </c>
      <c r="AT128" s="146" t="s">
        <v>168</v>
      </c>
      <c r="AU128" s="146" t="s">
        <v>88</v>
      </c>
      <c r="AY128" s="17" t="s">
        <v>165</v>
      </c>
      <c r="BE128" s="147">
        <f>IF(N128="základní",J128,0)</f>
        <v>0</v>
      </c>
      <c r="BF128" s="147">
        <f>IF(N128="snížená",J128,0)</f>
        <v>0</v>
      </c>
      <c r="BG128" s="147">
        <f>IF(N128="zákl. přenesená",J128,0)</f>
        <v>0</v>
      </c>
      <c r="BH128" s="147">
        <f>IF(N128="sníž. přenesená",J128,0)</f>
        <v>0</v>
      </c>
      <c r="BI128" s="147">
        <f>IF(N128="nulová",J128,0)</f>
        <v>0</v>
      </c>
      <c r="BJ128" s="17" t="s">
        <v>86</v>
      </c>
      <c r="BK128" s="147">
        <f>ROUND(I128*H128,2)</f>
        <v>0</v>
      </c>
      <c r="BL128" s="17" t="s">
        <v>301</v>
      </c>
      <c r="BM128" s="146" t="s">
        <v>848</v>
      </c>
    </row>
    <row r="129" spans="2:65" s="1" customFormat="1" ht="16.5" customHeight="1">
      <c r="B129" s="32"/>
      <c r="C129" s="134" t="s">
        <v>656</v>
      </c>
      <c r="D129" s="134" t="s">
        <v>168</v>
      </c>
      <c r="E129" s="135" t="s">
        <v>849</v>
      </c>
      <c r="F129" s="136" t="s">
        <v>850</v>
      </c>
      <c r="G129" s="137" t="s">
        <v>207</v>
      </c>
      <c r="H129" s="138">
        <v>310</v>
      </c>
      <c r="I129" s="139"/>
      <c r="J129" s="140">
        <f>ROUND(I129*H129,2)</f>
        <v>0</v>
      </c>
      <c r="K129" s="141"/>
      <c r="L129" s="32"/>
      <c r="M129" s="142" t="s">
        <v>1</v>
      </c>
      <c r="N129" s="143" t="s">
        <v>43</v>
      </c>
      <c r="P129" s="144">
        <f>O129*H129</f>
        <v>0</v>
      </c>
      <c r="Q129" s="144">
        <v>0</v>
      </c>
      <c r="R129" s="144">
        <f>Q129*H129</f>
        <v>0</v>
      </c>
      <c r="S129" s="144">
        <v>0</v>
      </c>
      <c r="T129" s="145">
        <f>S129*H129</f>
        <v>0</v>
      </c>
      <c r="AR129" s="146" t="s">
        <v>301</v>
      </c>
      <c r="AT129" s="146" t="s">
        <v>168</v>
      </c>
      <c r="AU129" s="146" t="s">
        <v>88</v>
      </c>
      <c r="AY129" s="17" t="s">
        <v>165</v>
      </c>
      <c r="BE129" s="147">
        <f>IF(N129="základní",J129,0)</f>
        <v>0</v>
      </c>
      <c r="BF129" s="147">
        <f>IF(N129="snížená",J129,0)</f>
        <v>0</v>
      </c>
      <c r="BG129" s="147">
        <f>IF(N129="zákl. přenesená",J129,0)</f>
        <v>0</v>
      </c>
      <c r="BH129" s="147">
        <f>IF(N129="sníž. přenesená",J129,0)</f>
        <v>0</v>
      </c>
      <c r="BI129" s="147">
        <f>IF(N129="nulová",J129,0)</f>
        <v>0</v>
      </c>
      <c r="BJ129" s="17" t="s">
        <v>86</v>
      </c>
      <c r="BK129" s="147">
        <f>ROUND(I129*H129,2)</f>
        <v>0</v>
      </c>
      <c r="BL129" s="17" t="s">
        <v>301</v>
      </c>
      <c r="BM129" s="146" t="s">
        <v>851</v>
      </c>
    </row>
    <row r="130" spans="2:65" s="12" customFormat="1" ht="10.199999999999999">
      <c r="B130" s="148"/>
      <c r="D130" s="149" t="s">
        <v>174</v>
      </c>
      <c r="E130" s="150" t="s">
        <v>1</v>
      </c>
      <c r="F130" s="151" t="s">
        <v>852</v>
      </c>
      <c r="H130" s="152">
        <v>310</v>
      </c>
      <c r="I130" s="153"/>
      <c r="L130" s="148"/>
      <c r="M130" s="154"/>
      <c r="T130" s="155"/>
      <c r="AT130" s="150" t="s">
        <v>174</v>
      </c>
      <c r="AU130" s="150" t="s">
        <v>88</v>
      </c>
      <c r="AV130" s="12" t="s">
        <v>88</v>
      </c>
      <c r="AW130" s="12" t="s">
        <v>34</v>
      </c>
      <c r="AX130" s="12" t="s">
        <v>86</v>
      </c>
      <c r="AY130" s="150" t="s">
        <v>165</v>
      </c>
    </row>
    <row r="131" spans="2:65" s="1" customFormat="1" ht="24.15" customHeight="1">
      <c r="B131" s="32"/>
      <c r="C131" s="134" t="s">
        <v>210</v>
      </c>
      <c r="D131" s="134" t="s">
        <v>168</v>
      </c>
      <c r="E131" s="135" t="s">
        <v>853</v>
      </c>
      <c r="F131" s="136" t="s">
        <v>854</v>
      </c>
      <c r="G131" s="137" t="s">
        <v>207</v>
      </c>
      <c r="H131" s="138">
        <v>170</v>
      </c>
      <c r="I131" s="139"/>
      <c r="J131" s="140">
        <f>ROUND(I131*H131,2)</f>
        <v>0</v>
      </c>
      <c r="K131" s="141"/>
      <c r="L131" s="32"/>
      <c r="M131" s="142" t="s">
        <v>1</v>
      </c>
      <c r="N131" s="143" t="s">
        <v>43</v>
      </c>
      <c r="P131" s="144">
        <f>O131*H131</f>
        <v>0</v>
      </c>
      <c r="Q131" s="144">
        <v>2.0000000000000001E-4</v>
      </c>
      <c r="R131" s="144">
        <f>Q131*H131</f>
        <v>3.4000000000000002E-2</v>
      </c>
      <c r="S131" s="144">
        <v>0</v>
      </c>
      <c r="T131" s="145">
        <f>S131*H131</f>
        <v>0</v>
      </c>
      <c r="AR131" s="146" t="s">
        <v>301</v>
      </c>
      <c r="AT131" s="146" t="s">
        <v>168</v>
      </c>
      <c r="AU131" s="146" t="s">
        <v>88</v>
      </c>
      <c r="AY131" s="17" t="s">
        <v>165</v>
      </c>
      <c r="BE131" s="147">
        <f>IF(N131="základní",J131,0)</f>
        <v>0</v>
      </c>
      <c r="BF131" s="147">
        <f>IF(N131="snížená",J131,0)</f>
        <v>0</v>
      </c>
      <c r="BG131" s="147">
        <f>IF(N131="zákl. přenesená",J131,0)</f>
        <v>0</v>
      </c>
      <c r="BH131" s="147">
        <f>IF(N131="sníž. přenesená",J131,0)</f>
        <v>0</v>
      </c>
      <c r="BI131" s="147">
        <f>IF(N131="nulová",J131,0)</f>
        <v>0</v>
      </c>
      <c r="BJ131" s="17" t="s">
        <v>86</v>
      </c>
      <c r="BK131" s="147">
        <f>ROUND(I131*H131,2)</f>
        <v>0</v>
      </c>
      <c r="BL131" s="17" t="s">
        <v>301</v>
      </c>
      <c r="BM131" s="146" t="s">
        <v>855</v>
      </c>
    </row>
    <row r="132" spans="2:65" s="12" customFormat="1" ht="10.199999999999999">
      <c r="B132" s="148"/>
      <c r="D132" s="149" t="s">
        <v>174</v>
      </c>
      <c r="E132" s="150" t="s">
        <v>1</v>
      </c>
      <c r="F132" s="151" t="s">
        <v>856</v>
      </c>
      <c r="H132" s="152">
        <v>170</v>
      </c>
      <c r="I132" s="153"/>
      <c r="L132" s="148"/>
      <c r="M132" s="154"/>
      <c r="T132" s="155"/>
      <c r="AT132" s="150" t="s">
        <v>174</v>
      </c>
      <c r="AU132" s="150" t="s">
        <v>88</v>
      </c>
      <c r="AV132" s="12" t="s">
        <v>88</v>
      </c>
      <c r="AW132" s="12" t="s">
        <v>34</v>
      </c>
      <c r="AX132" s="12" t="s">
        <v>86</v>
      </c>
      <c r="AY132" s="150" t="s">
        <v>165</v>
      </c>
    </row>
    <row r="133" spans="2:65" s="1" customFormat="1" ht="24.15" customHeight="1">
      <c r="B133" s="32"/>
      <c r="C133" s="134" t="s">
        <v>212</v>
      </c>
      <c r="D133" s="134" t="s">
        <v>168</v>
      </c>
      <c r="E133" s="135" t="s">
        <v>857</v>
      </c>
      <c r="F133" s="136" t="s">
        <v>858</v>
      </c>
      <c r="G133" s="137" t="s">
        <v>207</v>
      </c>
      <c r="H133" s="138">
        <v>140</v>
      </c>
      <c r="I133" s="139"/>
      <c r="J133" s="140">
        <f>ROUND(I133*H133,2)</f>
        <v>0</v>
      </c>
      <c r="K133" s="141"/>
      <c r="L133" s="32"/>
      <c r="M133" s="142" t="s">
        <v>1</v>
      </c>
      <c r="N133" s="143" t="s">
        <v>43</v>
      </c>
      <c r="P133" s="144">
        <f>O133*H133</f>
        <v>0</v>
      </c>
      <c r="Q133" s="144">
        <v>2.4000000000000001E-4</v>
      </c>
      <c r="R133" s="144">
        <f>Q133*H133</f>
        <v>3.3599999999999998E-2</v>
      </c>
      <c r="S133" s="144">
        <v>0</v>
      </c>
      <c r="T133" s="145">
        <f>S133*H133</f>
        <v>0</v>
      </c>
      <c r="AR133" s="146" t="s">
        <v>301</v>
      </c>
      <c r="AT133" s="146" t="s">
        <v>168</v>
      </c>
      <c r="AU133" s="146" t="s">
        <v>88</v>
      </c>
      <c r="AY133" s="17" t="s">
        <v>165</v>
      </c>
      <c r="BE133" s="147">
        <f>IF(N133="základní",J133,0)</f>
        <v>0</v>
      </c>
      <c r="BF133" s="147">
        <f>IF(N133="snížená",J133,0)</f>
        <v>0</v>
      </c>
      <c r="BG133" s="147">
        <f>IF(N133="zákl. přenesená",J133,0)</f>
        <v>0</v>
      </c>
      <c r="BH133" s="147">
        <f>IF(N133="sníž. přenesená",J133,0)</f>
        <v>0</v>
      </c>
      <c r="BI133" s="147">
        <f>IF(N133="nulová",J133,0)</f>
        <v>0</v>
      </c>
      <c r="BJ133" s="17" t="s">
        <v>86</v>
      </c>
      <c r="BK133" s="147">
        <f>ROUND(I133*H133,2)</f>
        <v>0</v>
      </c>
      <c r="BL133" s="17" t="s">
        <v>301</v>
      </c>
      <c r="BM133" s="146" t="s">
        <v>859</v>
      </c>
    </row>
    <row r="134" spans="2:65" s="1" customFormat="1" ht="33" customHeight="1">
      <c r="B134" s="32"/>
      <c r="C134" s="134" t="s">
        <v>860</v>
      </c>
      <c r="D134" s="134" t="s">
        <v>168</v>
      </c>
      <c r="E134" s="135" t="s">
        <v>861</v>
      </c>
      <c r="F134" s="136" t="s">
        <v>862</v>
      </c>
      <c r="G134" s="137" t="s">
        <v>179</v>
      </c>
      <c r="H134" s="138">
        <v>0.33500000000000002</v>
      </c>
      <c r="I134" s="139"/>
      <c r="J134" s="140">
        <f>ROUND(I134*H134,2)</f>
        <v>0</v>
      </c>
      <c r="K134" s="141"/>
      <c r="L134" s="32"/>
      <c r="M134" s="142" t="s">
        <v>1</v>
      </c>
      <c r="N134" s="143" t="s">
        <v>43</v>
      </c>
      <c r="P134" s="144">
        <f>O134*H134</f>
        <v>0</v>
      </c>
      <c r="Q134" s="144">
        <v>0</v>
      </c>
      <c r="R134" s="144">
        <f>Q134*H134</f>
        <v>0</v>
      </c>
      <c r="S134" s="144">
        <v>0</v>
      </c>
      <c r="T134" s="145">
        <f>S134*H134</f>
        <v>0</v>
      </c>
      <c r="AR134" s="146" t="s">
        <v>301</v>
      </c>
      <c r="AT134" s="146" t="s">
        <v>168</v>
      </c>
      <c r="AU134" s="146" t="s">
        <v>88</v>
      </c>
      <c r="AY134" s="17" t="s">
        <v>165</v>
      </c>
      <c r="BE134" s="147">
        <f>IF(N134="základní",J134,0)</f>
        <v>0</v>
      </c>
      <c r="BF134" s="147">
        <f>IF(N134="snížená",J134,0)</f>
        <v>0</v>
      </c>
      <c r="BG134" s="147">
        <f>IF(N134="zákl. přenesená",J134,0)</f>
        <v>0</v>
      </c>
      <c r="BH134" s="147">
        <f>IF(N134="sníž. přenesená",J134,0)</f>
        <v>0</v>
      </c>
      <c r="BI134" s="147">
        <f>IF(N134="nulová",J134,0)</f>
        <v>0</v>
      </c>
      <c r="BJ134" s="17" t="s">
        <v>86</v>
      </c>
      <c r="BK134" s="147">
        <f>ROUND(I134*H134,2)</f>
        <v>0</v>
      </c>
      <c r="BL134" s="17" t="s">
        <v>301</v>
      </c>
      <c r="BM134" s="146" t="s">
        <v>863</v>
      </c>
    </row>
    <row r="135" spans="2:65" s="11" customFormat="1" ht="22.8" customHeight="1">
      <c r="B135" s="122"/>
      <c r="D135" s="123" t="s">
        <v>77</v>
      </c>
      <c r="E135" s="132" t="s">
        <v>864</v>
      </c>
      <c r="F135" s="132" t="s">
        <v>865</v>
      </c>
      <c r="I135" s="125"/>
      <c r="J135" s="133">
        <f>BK135</f>
        <v>0</v>
      </c>
      <c r="L135" s="122"/>
      <c r="M135" s="127"/>
      <c r="P135" s="128">
        <f>SUM(P136:P152)</f>
        <v>0</v>
      </c>
      <c r="R135" s="128">
        <f>SUM(R136:R152)</f>
        <v>9.418E-2</v>
      </c>
      <c r="T135" s="129">
        <f>SUM(T136:T152)</f>
        <v>0</v>
      </c>
      <c r="AR135" s="123" t="s">
        <v>88</v>
      </c>
      <c r="AT135" s="130" t="s">
        <v>77</v>
      </c>
      <c r="AU135" s="130" t="s">
        <v>86</v>
      </c>
      <c r="AY135" s="123" t="s">
        <v>165</v>
      </c>
      <c r="BK135" s="131">
        <f>SUM(BK136:BK152)</f>
        <v>0</v>
      </c>
    </row>
    <row r="136" spans="2:65" s="1" customFormat="1" ht="24.15" customHeight="1">
      <c r="B136" s="32"/>
      <c r="C136" s="134" t="s">
        <v>275</v>
      </c>
      <c r="D136" s="134" t="s">
        <v>168</v>
      </c>
      <c r="E136" s="135" t="s">
        <v>866</v>
      </c>
      <c r="F136" s="136" t="s">
        <v>867</v>
      </c>
      <c r="G136" s="137" t="s">
        <v>785</v>
      </c>
      <c r="H136" s="138">
        <v>1</v>
      </c>
      <c r="I136" s="139"/>
      <c r="J136" s="140">
        <f t="shared" ref="J136:J152" si="0">ROUND(I136*H136,2)</f>
        <v>0</v>
      </c>
      <c r="K136" s="141"/>
      <c r="L136" s="32"/>
      <c r="M136" s="142" t="s">
        <v>1</v>
      </c>
      <c r="N136" s="143" t="s">
        <v>43</v>
      </c>
      <c r="P136" s="144">
        <f t="shared" ref="P136:P152" si="1">O136*H136</f>
        <v>0</v>
      </c>
      <c r="Q136" s="144">
        <v>3.5400000000000002E-3</v>
      </c>
      <c r="R136" s="144">
        <f t="shared" ref="R136:R152" si="2">Q136*H136</f>
        <v>3.5400000000000002E-3</v>
      </c>
      <c r="S136" s="144">
        <v>0</v>
      </c>
      <c r="T136" s="145">
        <f t="shared" ref="T136:T152" si="3">S136*H136</f>
        <v>0</v>
      </c>
      <c r="AR136" s="146" t="s">
        <v>301</v>
      </c>
      <c r="AT136" s="146" t="s">
        <v>168</v>
      </c>
      <c r="AU136" s="146" t="s">
        <v>88</v>
      </c>
      <c r="AY136" s="17" t="s">
        <v>165</v>
      </c>
      <c r="BE136" s="147">
        <f t="shared" ref="BE136:BE152" si="4">IF(N136="základní",J136,0)</f>
        <v>0</v>
      </c>
      <c r="BF136" s="147">
        <f t="shared" ref="BF136:BF152" si="5">IF(N136="snížená",J136,0)</f>
        <v>0</v>
      </c>
      <c r="BG136" s="147">
        <f t="shared" ref="BG136:BG152" si="6">IF(N136="zákl. přenesená",J136,0)</f>
        <v>0</v>
      </c>
      <c r="BH136" s="147">
        <f t="shared" ref="BH136:BH152" si="7">IF(N136="sníž. přenesená",J136,0)</f>
        <v>0</v>
      </c>
      <c r="BI136" s="147">
        <f t="shared" ref="BI136:BI152" si="8">IF(N136="nulová",J136,0)</f>
        <v>0</v>
      </c>
      <c r="BJ136" s="17" t="s">
        <v>86</v>
      </c>
      <c r="BK136" s="147">
        <f t="shared" ref="BK136:BK152" si="9">ROUND(I136*H136,2)</f>
        <v>0</v>
      </c>
      <c r="BL136" s="17" t="s">
        <v>301</v>
      </c>
      <c r="BM136" s="146" t="s">
        <v>868</v>
      </c>
    </row>
    <row r="137" spans="2:65" s="1" customFormat="1" ht="16.5" customHeight="1">
      <c r="B137" s="32"/>
      <c r="C137" s="176" t="s">
        <v>280</v>
      </c>
      <c r="D137" s="176" t="s">
        <v>185</v>
      </c>
      <c r="E137" s="177" t="s">
        <v>869</v>
      </c>
      <c r="F137" s="178" t="s">
        <v>870</v>
      </c>
      <c r="G137" s="179" t="s">
        <v>171</v>
      </c>
      <c r="H137" s="180">
        <v>1</v>
      </c>
      <c r="I137" s="181"/>
      <c r="J137" s="182">
        <f t="shared" si="0"/>
        <v>0</v>
      </c>
      <c r="K137" s="183"/>
      <c r="L137" s="184"/>
      <c r="M137" s="185" t="s">
        <v>1</v>
      </c>
      <c r="N137" s="186" t="s">
        <v>43</v>
      </c>
      <c r="P137" s="144">
        <f t="shared" si="1"/>
        <v>0</v>
      </c>
      <c r="Q137" s="144">
        <v>1.8600000000000001E-3</v>
      </c>
      <c r="R137" s="144">
        <f t="shared" si="2"/>
        <v>1.8600000000000001E-3</v>
      </c>
      <c r="S137" s="144">
        <v>0</v>
      </c>
      <c r="T137" s="145">
        <f t="shared" si="3"/>
        <v>0</v>
      </c>
      <c r="AR137" s="146" t="s">
        <v>308</v>
      </c>
      <c r="AT137" s="146" t="s">
        <v>185</v>
      </c>
      <c r="AU137" s="146" t="s">
        <v>88</v>
      </c>
      <c r="AY137" s="17" t="s">
        <v>165</v>
      </c>
      <c r="BE137" s="147">
        <f t="shared" si="4"/>
        <v>0</v>
      </c>
      <c r="BF137" s="147">
        <f t="shared" si="5"/>
        <v>0</v>
      </c>
      <c r="BG137" s="147">
        <f t="shared" si="6"/>
        <v>0</v>
      </c>
      <c r="BH137" s="147">
        <f t="shared" si="7"/>
        <v>0</v>
      </c>
      <c r="BI137" s="147">
        <f t="shared" si="8"/>
        <v>0</v>
      </c>
      <c r="BJ137" s="17" t="s">
        <v>86</v>
      </c>
      <c r="BK137" s="147">
        <f t="shared" si="9"/>
        <v>0</v>
      </c>
      <c r="BL137" s="17" t="s">
        <v>301</v>
      </c>
      <c r="BM137" s="146" t="s">
        <v>871</v>
      </c>
    </row>
    <row r="138" spans="2:65" s="1" customFormat="1" ht="24.15" customHeight="1">
      <c r="B138" s="32"/>
      <c r="C138" s="134" t="s">
        <v>336</v>
      </c>
      <c r="D138" s="134" t="s">
        <v>168</v>
      </c>
      <c r="E138" s="135" t="s">
        <v>872</v>
      </c>
      <c r="F138" s="136" t="s">
        <v>873</v>
      </c>
      <c r="G138" s="137" t="s">
        <v>785</v>
      </c>
      <c r="H138" s="138">
        <v>2</v>
      </c>
      <c r="I138" s="139"/>
      <c r="J138" s="140">
        <f t="shared" si="0"/>
        <v>0</v>
      </c>
      <c r="K138" s="141"/>
      <c r="L138" s="32"/>
      <c r="M138" s="142" t="s">
        <v>1</v>
      </c>
      <c r="N138" s="143" t="s">
        <v>43</v>
      </c>
      <c r="P138" s="144">
        <f t="shared" si="1"/>
        <v>0</v>
      </c>
      <c r="Q138" s="144">
        <v>6.1700000000000001E-3</v>
      </c>
      <c r="R138" s="144">
        <f t="shared" si="2"/>
        <v>1.234E-2</v>
      </c>
      <c r="S138" s="144">
        <v>0</v>
      </c>
      <c r="T138" s="145">
        <f t="shared" si="3"/>
        <v>0</v>
      </c>
      <c r="AR138" s="146" t="s">
        <v>301</v>
      </c>
      <c r="AT138" s="146" t="s">
        <v>168</v>
      </c>
      <c r="AU138" s="146" t="s">
        <v>88</v>
      </c>
      <c r="AY138" s="17" t="s">
        <v>165</v>
      </c>
      <c r="BE138" s="147">
        <f t="shared" si="4"/>
        <v>0</v>
      </c>
      <c r="BF138" s="147">
        <f t="shared" si="5"/>
        <v>0</v>
      </c>
      <c r="BG138" s="147">
        <f t="shared" si="6"/>
        <v>0</v>
      </c>
      <c r="BH138" s="147">
        <f t="shared" si="7"/>
        <v>0</v>
      </c>
      <c r="BI138" s="147">
        <f t="shared" si="8"/>
        <v>0</v>
      </c>
      <c r="BJ138" s="17" t="s">
        <v>86</v>
      </c>
      <c r="BK138" s="147">
        <f t="shared" si="9"/>
        <v>0</v>
      </c>
      <c r="BL138" s="17" t="s">
        <v>301</v>
      </c>
      <c r="BM138" s="146" t="s">
        <v>874</v>
      </c>
    </row>
    <row r="139" spans="2:65" s="1" customFormat="1" ht="24.15" customHeight="1">
      <c r="B139" s="32"/>
      <c r="C139" s="134" t="s">
        <v>7</v>
      </c>
      <c r="D139" s="134" t="s">
        <v>168</v>
      </c>
      <c r="E139" s="135" t="s">
        <v>875</v>
      </c>
      <c r="F139" s="136" t="s">
        <v>876</v>
      </c>
      <c r="G139" s="137" t="s">
        <v>785</v>
      </c>
      <c r="H139" s="138">
        <v>3</v>
      </c>
      <c r="I139" s="139"/>
      <c r="J139" s="140">
        <f t="shared" si="0"/>
        <v>0</v>
      </c>
      <c r="K139" s="141"/>
      <c r="L139" s="32"/>
      <c r="M139" s="142" t="s">
        <v>1</v>
      </c>
      <c r="N139" s="143" t="s">
        <v>43</v>
      </c>
      <c r="P139" s="144">
        <f t="shared" si="1"/>
        <v>0</v>
      </c>
      <c r="Q139" s="144">
        <v>8.0400000000000003E-3</v>
      </c>
      <c r="R139" s="144">
        <f t="shared" si="2"/>
        <v>2.4120000000000003E-2</v>
      </c>
      <c r="S139" s="144">
        <v>0</v>
      </c>
      <c r="T139" s="145">
        <f t="shared" si="3"/>
        <v>0</v>
      </c>
      <c r="AR139" s="146" t="s">
        <v>301</v>
      </c>
      <c r="AT139" s="146" t="s">
        <v>168</v>
      </c>
      <c r="AU139" s="146" t="s">
        <v>88</v>
      </c>
      <c r="AY139" s="17" t="s">
        <v>165</v>
      </c>
      <c r="BE139" s="147">
        <f t="shared" si="4"/>
        <v>0</v>
      </c>
      <c r="BF139" s="147">
        <f t="shared" si="5"/>
        <v>0</v>
      </c>
      <c r="BG139" s="147">
        <f t="shared" si="6"/>
        <v>0</v>
      </c>
      <c r="BH139" s="147">
        <f t="shared" si="7"/>
        <v>0</v>
      </c>
      <c r="BI139" s="147">
        <f t="shared" si="8"/>
        <v>0</v>
      </c>
      <c r="BJ139" s="17" t="s">
        <v>86</v>
      </c>
      <c r="BK139" s="147">
        <f t="shared" si="9"/>
        <v>0</v>
      </c>
      <c r="BL139" s="17" t="s">
        <v>301</v>
      </c>
      <c r="BM139" s="146" t="s">
        <v>877</v>
      </c>
    </row>
    <row r="140" spans="2:65" s="1" customFormat="1" ht="24.15" customHeight="1">
      <c r="B140" s="32"/>
      <c r="C140" s="134" t="s">
        <v>298</v>
      </c>
      <c r="D140" s="134" t="s">
        <v>168</v>
      </c>
      <c r="E140" s="135" t="s">
        <v>878</v>
      </c>
      <c r="F140" s="136" t="s">
        <v>879</v>
      </c>
      <c r="G140" s="137" t="s">
        <v>785</v>
      </c>
      <c r="H140" s="138">
        <v>1</v>
      </c>
      <c r="I140" s="139"/>
      <c r="J140" s="140">
        <f t="shared" si="0"/>
        <v>0</v>
      </c>
      <c r="K140" s="141"/>
      <c r="L140" s="32"/>
      <c r="M140" s="142" t="s">
        <v>1</v>
      </c>
      <c r="N140" s="143" t="s">
        <v>43</v>
      </c>
      <c r="P140" s="144">
        <f t="shared" si="1"/>
        <v>0</v>
      </c>
      <c r="Q140" s="144">
        <v>7.2300000000000003E-3</v>
      </c>
      <c r="R140" s="144">
        <f t="shared" si="2"/>
        <v>7.2300000000000003E-3</v>
      </c>
      <c r="S140" s="144">
        <v>0</v>
      </c>
      <c r="T140" s="145">
        <f t="shared" si="3"/>
        <v>0</v>
      </c>
      <c r="AR140" s="146" t="s">
        <v>301</v>
      </c>
      <c r="AT140" s="146" t="s">
        <v>168</v>
      </c>
      <c r="AU140" s="146" t="s">
        <v>88</v>
      </c>
      <c r="AY140" s="17" t="s">
        <v>165</v>
      </c>
      <c r="BE140" s="147">
        <f t="shared" si="4"/>
        <v>0</v>
      </c>
      <c r="BF140" s="147">
        <f t="shared" si="5"/>
        <v>0</v>
      </c>
      <c r="BG140" s="147">
        <f t="shared" si="6"/>
        <v>0</v>
      </c>
      <c r="BH140" s="147">
        <f t="shared" si="7"/>
        <v>0</v>
      </c>
      <c r="BI140" s="147">
        <f t="shared" si="8"/>
        <v>0</v>
      </c>
      <c r="BJ140" s="17" t="s">
        <v>86</v>
      </c>
      <c r="BK140" s="147">
        <f t="shared" si="9"/>
        <v>0</v>
      </c>
      <c r="BL140" s="17" t="s">
        <v>301</v>
      </c>
      <c r="BM140" s="146" t="s">
        <v>880</v>
      </c>
    </row>
    <row r="141" spans="2:65" s="1" customFormat="1" ht="21.75" customHeight="1">
      <c r="B141" s="32"/>
      <c r="C141" s="134" t="s">
        <v>311</v>
      </c>
      <c r="D141" s="134" t="s">
        <v>168</v>
      </c>
      <c r="E141" s="135" t="s">
        <v>881</v>
      </c>
      <c r="F141" s="136" t="s">
        <v>882</v>
      </c>
      <c r="G141" s="137" t="s">
        <v>785</v>
      </c>
      <c r="H141" s="138">
        <v>2</v>
      </c>
      <c r="I141" s="139"/>
      <c r="J141" s="140">
        <f t="shared" si="0"/>
        <v>0</v>
      </c>
      <c r="K141" s="141"/>
      <c r="L141" s="32"/>
      <c r="M141" s="142" t="s">
        <v>1</v>
      </c>
      <c r="N141" s="143" t="s">
        <v>43</v>
      </c>
      <c r="P141" s="144">
        <f t="shared" si="1"/>
        <v>0</v>
      </c>
      <c r="Q141" s="144">
        <v>3.2299999999999998E-3</v>
      </c>
      <c r="R141" s="144">
        <f t="shared" si="2"/>
        <v>6.4599999999999996E-3</v>
      </c>
      <c r="S141" s="144">
        <v>0</v>
      </c>
      <c r="T141" s="145">
        <f t="shared" si="3"/>
        <v>0</v>
      </c>
      <c r="AR141" s="146" t="s">
        <v>301</v>
      </c>
      <c r="AT141" s="146" t="s">
        <v>168</v>
      </c>
      <c r="AU141" s="146" t="s">
        <v>88</v>
      </c>
      <c r="AY141" s="17" t="s">
        <v>165</v>
      </c>
      <c r="BE141" s="147">
        <f t="shared" si="4"/>
        <v>0</v>
      </c>
      <c r="BF141" s="147">
        <f t="shared" si="5"/>
        <v>0</v>
      </c>
      <c r="BG141" s="147">
        <f t="shared" si="6"/>
        <v>0</v>
      </c>
      <c r="BH141" s="147">
        <f t="shared" si="7"/>
        <v>0</v>
      </c>
      <c r="BI141" s="147">
        <f t="shared" si="8"/>
        <v>0</v>
      </c>
      <c r="BJ141" s="17" t="s">
        <v>86</v>
      </c>
      <c r="BK141" s="147">
        <f t="shared" si="9"/>
        <v>0</v>
      </c>
      <c r="BL141" s="17" t="s">
        <v>301</v>
      </c>
      <c r="BM141" s="146" t="s">
        <v>883</v>
      </c>
    </row>
    <row r="142" spans="2:65" s="1" customFormat="1" ht="24.15" customHeight="1">
      <c r="B142" s="32"/>
      <c r="C142" s="176" t="s">
        <v>321</v>
      </c>
      <c r="D142" s="176" t="s">
        <v>185</v>
      </c>
      <c r="E142" s="177" t="s">
        <v>884</v>
      </c>
      <c r="F142" s="178" t="s">
        <v>885</v>
      </c>
      <c r="G142" s="179" t="s">
        <v>171</v>
      </c>
      <c r="H142" s="180">
        <v>2</v>
      </c>
      <c r="I142" s="181"/>
      <c r="J142" s="182">
        <f t="shared" si="0"/>
        <v>0</v>
      </c>
      <c r="K142" s="183"/>
      <c r="L142" s="184"/>
      <c r="M142" s="185" t="s">
        <v>1</v>
      </c>
      <c r="N142" s="186" t="s">
        <v>43</v>
      </c>
      <c r="P142" s="144">
        <f t="shared" si="1"/>
        <v>0</v>
      </c>
      <c r="Q142" s="144">
        <v>5.1999999999999998E-3</v>
      </c>
      <c r="R142" s="144">
        <f t="shared" si="2"/>
        <v>1.04E-2</v>
      </c>
      <c r="S142" s="144">
        <v>0</v>
      </c>
      <c r="T142" s="145">
        <f t="shared" si="3"/>
        <v>0</v>
      </c>
      <c r="AR142" s="146" t="s">
        <v>308</v>
      </c>
      <c r="AT142" s="146" t="s">
        <v>185</v>
      </c>
      <c r="AU142" s="146" t="s">
        <v>88</v>
      </c>
      <c r="AY142" s="17" t="s">
        <v>165</v>
      </c>
      <c r="BE142" s="147">
        <f t="shared" si="4"/>
        <v>0</v>
      </c>
      <c r="BF142" s="147">
        <f t="shared" si="5"/>
        <v>0</v>
      </c>
      <c r="BG142" s="147">
        <f t="shared" si="6"/>
        <v>0</v>
      </c>
      <c r="BH142" s="147">
        <f t="shared" si="7"/>
        <v>0</v>
      </c>
      <c r="BI142" s="147">
        <f t="shared" si="8"/>
        <v>0</v>
      </c>
      <c r="BJ142" s="17" t="s">
        <v>86</v>
      </c>
      <c r="BK142" s="147">
        <f t="shared" si="9"/>
        <v>0</v>
      </c>
      <c r="BL142" s="17" t="s">
        <v>301</v>
      </c>
      <c r="BM142" s="146" t="s">
        <v>886</v>
      </c>
    </row>
    <row r="143" spans="2:65" s="1" customFormat="1" ht="24.15" customHeight="1">
      <c r="B143" s="32"/>
      <c r="C143" s="134" t="s">
        <v>305</v>
      </c>
      <c r="D143" s="134" t="s">
        <v>168</v>
      </c>
      <c r="E143" s="135" t="s">
        <v>887</v>
      </c>
      <c r="F143" s="136" t="s">
        <v>888</v>
      </c>
      <c r="G143" s="137" t="s">
        <v>785</v>
      </c>
      <c r="H143" s="138">
        <v>1</v>
      </c>
      <c r="I143" s="139"/>
      <c r="J143" s="140">
        <f t="shared" si="0"/>
        <v>0</v>
      </c>
      <c r="K143" s="141"/>
      <c r="L143" s="32"/>
      <c r="M143" s="142" t="s">
        <v>1</v>
      </c>
      <c r="N143" s="143" t="s">
        <v>43</v>
      </c>
      <c r="P143" s="144">
        <f t="shared" si="1"/>
        <v>0</v>
      </c>
      <c r="Q143" s="144">
        <v>8.2900000000000005E-3</v>
      </c>
      <c r="R143" s="144">
        <f t="shared" si="2"/>
        <v>8.2900000000000005E-3</v>
      </c>
      <c r="S143" s="144">
        <v>0</v>
      </c>
      <c r="T143" s="145">
        <f t="shared" si="3"/>
        <v>0</v>
      </c>
      <c r="AR143" s="146" t="s">
        <v>301</v>
      </c>
      <c r="AT143" s="146" t="s">
        <v>168</v>
      </c>
      <c r="AU143" s="146" t="s">
        <v>88</v>
      </c>
      <c r="AY143" s="17" t="s">
        <v>165</v>
      </c>
      <c r="BE143" s="147">
        <f t="shared" si="4"/>
        <v>0</v>
      </c>
      <c r="BF143" s="147">
        <f t="shared" si="5"/>
        <v>0</v>
      </c>
      <c r="BG143" s="147">
        <f t="shared" si="6"/>
        <v>0</v>
      </c>
      <c r="BH143" s="147">
        <f t="shared" si="7"/>
        <v>0</v>
      </c>
      <c r="BI143" s="147">
        <f t="shared" si="8"/>
        <v>0</v>
      </c>
      <c r="BJ143" s="17" t="s">
        <v>86</v>
      </c>
      <c r="BK143" s="147">
        <f t="shared" si="9"/>
        <v>0</v>
      </c>
      <c r="BL143" s="17" t="s">
        <v>301</v>
      </c>
      <c r="BM143" s="146" t="s">
        <v>889</v>
      </c>
    </row>
    <row r="144" spans="2:65" s="1" customFormat="1" ht="16.5" customHeight="1">
      <c r="B144" s="32"/>
      <c r="C144" s="134" t="s">
        <v>341</v>
      </c>
      <c r="D144" s="134" t="s">
        <v>168</v>
      </c>
      <c r="E144" s="135" t="s">
        <v>890</v>
      </c>
      <c r="F144" s="136" t="s">
        <v>891</v>
      </c>
      <c r="G144" s="137" t="s">
        <v>171</v>
      </c>
      <c r="H144" s="138">
        <v>2</v>
      </c>
      <c r="I144" s="139"/>
      <c r="J144" s="140">
        <f t="shared" si="0"/>
        <v>0</v>
      </c>
      <c r="K144" s="141"/>
      <c r="L144" s="32"/>
      <c r="M144" s="142" t="s">
        <v>1</v>
      </c>
      <c r="N144" s="143" t="s">
        <v>43</v>
      </c>
      <c r="P144" s="144">
        <f t="shared" si="1"/>
        <v>0</v>
      </c>
      <c r="Q144" s="144">
        <v>8.0000000000000007E-5</v>
      </c>
      <c r="R144" s="144">
        <f t="shared" si="2"/>
        <v>1.6000000000000001E-4</v>
      </c>
      <c r="S144" s="144">
        <v>0</v>
      </c>
      <c r="T144" s="145">
        <f t="shared" si="3"/>
        <v>0</v>
      </c>
      <c r="AR144" s="146" t="s">
        <v>301</v>
      </c>
      <c r="AT144" s="146" t="s">
        <v>168</v>
      </c>
      <c r="AU144" s="146" t="s">
        <v>88</v>
      </c>
      <c r="AY144" s="17" t="s">
        <v>165</v>
      </c>
      <c r="BE144" s="147">
        <f t="shared" si="4"/>
        <v>0</v>
      </c>
      <c r="BF144" s="147">
        <f t="shared" si="5"/>
        <v>0</v>
      </c>
      <c r="BG144" s="147">
        <f t="shared" si="6"/>
        <v>0</v>
      </c>
      <c r="BH144" s="147">
        <f t="shared" si="7"/>
        <v>0</v>
      </c>
      <c r="BI144" s="147">
        <f t="shared" si="8"/>
        <v>0</v>
      </c>
      <c r="BJ144" s="17" t="s">
        <v>86</v>
      </c>
      <c r="BK144" s="147">
        <f t="shared" si="9"/>
        <v>0</v>
      </c>
      <c r="BL144" s="17" t="s">
        <v>301</v>
      </c>
      <c r="BM144" s="146" t="s">
        <v>892</v>
      </c>
    </row>
    <row r="145" spans="2:65" s="1" customFormat="1" ht="24.15" customHeight="1">
      <c r="B145" s="32"/>
      <c r="C145" s="176" t="s">
        <v>646</v>
      </c>
      <c r="D145" s="176" t="s">
        <v>185</v>
      </c>
      <c r="E145" s="177" t="s">
        <v>893</v>
      </c>
      <c r="F145" s="178" t="s">
        <v>894</v>
      </c>
      <c r="G145" s="179" t="s">
        <v>171</v>
      </c>
      <c r="H145" s="180">
        <v>2</v>
      </c>
      <c r="I145" s="181"/>
      <c r="J145" s="182">
        <f t="shared" si="0"/>
        <v>0</v>
      </c>
      <c r="K145" s="183"/>
      <c r="L145" s="184"/>
      <c r="M145" s="185" t="s">
        <v>1</v>
      </c>
      <c r="N145" s="186" t="s">
        <v>43</v>
      </c>
      <c r="P145" s="144">
        <f t="shared" si="1"/>
        <v>0</v>
      </c>
      <c r="Q145" s="144">
        <v>2.4000000000000001E-4</v>
      </c>
      <c r="R145" s="144">
        <f t="shared" si="2"/>
        <v>4.8000000000000001E-4</v>
      </c>
      <c r="S145" s="144">
        <v>0</v>
      </c>
      <c r="T145" s="145">
        <f t="shared" si="3"/>
        <v>0</v>
      </c>
      <c r="AR145" s="146" t="s">
        <v>308</v>
      </c>
      <c r="AT145" s="146" t="s">
        <v>185</v>
      </c>
      <c r="AU145" s="146" t="s">
        <v>88</v>
      </c>
      <c r="AY145" s="17" t="s">
        <v>165</v>
      </c>
      <c r="BE145" s="147">
        <f t="shared" si="4"/>
        <v>0</v>
      </c>
      <c r="BF145" s="147">
        <f t="shared" si="5"/>
        <v>0</v>
      </c>
      <c r="BG145" s="147">
        <f t="shared" si="6"/>
        <v>0</v>
      </c>
      <c r="BH145" s="147">
        <f t="shared" si="7"/>
        <v>0</v>
      </c>
      <c r="BI145" s="147">
        <f t="shared" si="8"/>
        <v>0</v>
      </c>
      <c r="BJ145" s="17" t="s">
        <v>86</v>
      </c>
      <c r="BK145" s="147">
        <f t="shared" si="9"/>
        <v>0</v>
      </c>
      <c r="BL145" s="17" t="s">
        <v>301</v>
      </c>
      <c r="BM145" s="146" t="s">
        <v>895</v>
      </c>
    </row>
    <row r="146" spans="2:65" s="1" customFormat="1" ht="24.15" customHeight="1">
      <c r="B146" s="32"/>
      <c r="C146" s="134" t="s">
        <v>651</v>
      </c>
      <c r="D146" s="134" t="s">
        <v>168</v>
      </c>
      <c r="E146" s="135" t="s">
        <v>896</v>
      </c>
      <c r="F146" s="136" t="s">
        <v>897</v>
      </c>
      <c r="G146" s="137" t="s">
        <v>171</v>
      </c>
      <c r="H146" s="138">
        <v>2</v>
      </c>
      <c r="I146" s="139"/>
      <c r="J146" s="140">
        <f t="shared" si="0"/>
        <v>0</v>
      </c>
      <c r="K146" s="141"/>
      <c r="L146" s="32"/>
      <c r="M146" s="142" t="s">
        <v>1</v>
      </c>
      <c r="N146" s="143" t="s">
        <v>43</v>
      </c>
      <c r="P146" s="144">
        <f t="shared" si="1"/>
        <v>0</v>
      </c>
      <c r="Q146" s="144">
        <v>6.0000000000000002E-5</v>
      </c>
      <c r="R146" s="144">
        <f t="shared" si="2"/>
        <v>1.2E-4</v>
      </c>
      <c r="S146" s="144">
        <v>0</v>
      </c>
      <c r="T146" s="145">
        <f t="shared" si="3"/>
        <v>0</v>
      </c>
      <c r="AR146" s="146" t="s">
        <v>301</v>
      </c>
      <c r="AT146" s="146" t="s">
        <v>168</v>
      </c>
      <c r="AU146" s="146" t="s">
        <v>88</v>
      </c>
      <c r="AY146" s="17" t="s">
        <v>165</v>
      </c>
      <c r="BE146" s="147">
        <f t="shared" si="4"/>
        <v>0</v>
      </c>
      <c r="BF146" s="147">
        <f t="shared" si="5"/>
        <v>0</v>
      </c>
      <c r="BG146" s="147">
        <f t="shared" si="6"/>
        <v>0</v>
      </c>
      <c r="BH146" s="147">
        <f t="shared" si="7"/>
        <v>0</v>
      </c>
      <c r="BI146" s="147">
        <f t="shared" si="8"/>
        <v>0</v>
      </c>
      <c r="BJ146" s="17" t="s">
        <v>86</v>
      </c>
      <c r="BK146" s="147">
        <f t="shared" si="9"/>
        <v>0</v>
      </c>
      <c r="BL146" s="17" t="s">
        <v>301</v>
      </c>
      <c r="BM146" s="146" t="s">
        <v>898</v>
      </c>
    </row>
    <row r="147" spans="2:65" s="1" customFormat="1" ht="24.15" customHeight="1">
      <c r="B147" s="32"/>
      <c r="C147" s="134" t="s">
        <v>271</v>
      </c>
      <c r="D147" s="134" t="s">
        <v>168</v>
      </c>
      <c r="E147" s="135" t="s">
        <v>899</v>
      </c>
      <c r="F147" s="136" t="s">
        <v>900</v>
      </c>
      <c r="G147" s="137" t="s">
        <v>171</v>
      </c>
      <c r="H147" s="138">
        <v>13</v>
      </c>
      <c r="I147" s="139"/>
      <c r="J147" s="140">
        <f t="shared" si="0"/>
        <v>0</v>
      </c>
      <c r="K147" s="141"/>
      <c r="L147" s="32"/>
      <c r="M147" s="142" t="s">
        <v>1</v>
      </c>
      <c r="N147" s="143" t="s">
        <v>43</v>
      </c>
      <c r="P147" s="144">
        <f t="shared" si="1"/>
        <v>0</v>
      </c>
      <c r="Q147" s="144">
        <v>1.3999999999999999E-4</v>
      </c>
      <c r="R147" s="144">
        <f t="shared" si="2"/>
        <v>1.8199999999999998E-3</v>
      </c>
      <c r="S147" s="144">
        <v>0</v>
      </c>
      <c r="T147" s="145">
        <f t="shared" si="3"/>
        <v>0</v>
      </c>
      <c r="AR147" s="146" t="s">
        <v>301</v>
      </c>
      <c r="AT147" s="146" t="s">
        <v>168</v>
      </c>
      <c r="AU147" s="146" t="s">
        <v>88</v>
      </c>
      <c r="AY147" s="17" t="s">
        <v>165</v>
      </c>
      <c r="BE147" s="147">
        <f t="shared" si="4"/>
        <v>0</v>
      </c>
      <c r="BF147" s="147">
        <f t="shared" si="5"/>
        <v>0</v>
      </c>
      <c r="BG147" s="147">
        <f t="shared" si="6"/>
        <v>0</v>
      </c>
      <c r="BH147" s="147">
        <f t="shared" si="7"/>
        <v>0</v>
      </c>
      <c r="BI147" s="147">
        <f t="shared" si="8"/>
        <v>0</v>
      </c>
      <c r="BJ147" s="17" t="s">
        <v>86</v>
      </c>
      <c r="BK147" s="147">
        <f t="shared" si="9"/>
        <v>0</v>
      </c>
      <c r="BL147" s="17" t="s">
        <v>301</v>
      </c>
      <c r="BM147" s="146" t="s">
        <v>901</v>
      </c>
    </row>
    <row r="148" spans="2:65" s="1" customFormat="1" ht="24.15" customHeight="1">
      <c r="B148" s="32"/>
      <c r="C148" s="134" t="s">
        <v>266</v>
      </c>
      <c r="D148" s="134" t="s">
        <v>168</v>
      </c>
      <c r="E148" s="135" t="s">
        <v>902</v>
      </c>
      <c r="F148" s="136" t="s">
        <v>903</v>
      </c>
      <c r="G148" s="137" t="s">
        <v>171</v>
      </c>
      <c r="H148" s="138">
        <v>13</v>
      </c>
      <c r="I148" s="139"/>
      <c r="J148" s="140">
        <f t="shared" si="0"/>
        <v>0</v>
      </c>
      <c r="K148" s="141"/>
      <c r="L148" s="32"/>
      <c r="M148" s="142" t="s">
        <v>1</v>
      </c>
      <c r="N148" s="143" t="s">
        <v>43</v>
      </c>
      <c r="P148" s="144">
        <f t="shared" si="1"/>
        <v>0</v>
      </c>
      <c r="Q148" s="144">
        <v>6.9999999999999999E-4</v>
      </c>
      <c r="R148" s="144">
        <f t="shared" si="2"/>
        <v>9.1000000000000004E-3</v>
      </c>
      <c r="S148" s="144">
        <v>0</v>
      </c>
      <c r="T148" s="145">
        <f t="shared" si="3"/>
        <v>0</v>
      </c>
      <c r="AR148" s="146" t="s">
        <v>301</v>
      </c>
      <c r="AT148" s="146" t="s">
        <v>168</v>
      </c>
      <c r="AU148" s="146" t="s">
        <v>88</v>
      </c>
      <c r="AY148" s="17" t="s">
        <v>165</v>
      </c>
      <c r="BE148" s="147">
        <f t="shared" si="4"/>
        <v>0</v>
      </c>
      <c r="BF148" s="147">
        <f t="shared" si="5"/>
        <v>0</v>
      </c>
      <c r="BG148" s="147">
        <f t="shared" si="6"/>
        <v>0</v>
      </c>
      <c r="BH148" s="147">
        <f t="shared" si="7"/>
        <v>0</v>
      </c>
      <c r="BI148" s="147">
        <f t="shared" si="8"/>
        <v>0</v>
      </c>
      <c r="BJ148" s="17" t="s">
        <v>86</v>
      </c>
      <c r="BK148" s="147">
        <f t="shared" si="9"/>
        <v>0</v>
      </c>
      <c r="BL148" s="17" t="s">
        <v>301</v>
      </c>
      <c r="BM148" s="146" t="s">
        <v>904</v>
      </c>
    </row>
    <row r="149" spans="2:65" s="1" customFormat="1" ht="24.15" customHeight="1">
      <c r="B149" s="32"/>
      <c r="C149" s="134" t="s">
        <v>308</v>
      </c>
      <c r="D149" s="134" t="s">
        <v>168</v>
      </c>
      <c r="E149" s="135" t="s">
        <v>905</v>
      </c>
      <c r="F149" s="136" t="s">
        <v>906</v>
      </c>
      <c r="G149" s="137" t="s">
        <v>171</v>
      </c>
      <c r="H149" s="138">
        <v>1</v>
      </c>
      <c r="I149" s="139"/>
      <c r="J149" s="140">
        <f t="shared" si="0"/>
        <v>0</v>
      </c>
      <c r="K149" s="141"/>
      <c r="L149" s="32"/>
      <c r="M149" s="142" t="s">
        <v>1</v>
      </c>
      <c r="N149" s="143" t="s">
        <v>43</v>
      </c>
      <c r="P149" s="144">
        <f t="shared" si="1"/>
        <v>0</v>
      </c>
      <c r="Q149" s="144">
        <v>2.81E-3</v>
      </c>
      <c r="R149" s="144">
        <f t="shared" si="2"/>
        <v>2.81E-3</v>
      </c>
      <c r="S149" s="144">
        <v>0</v>
      </c>
      <c r="T149" s="145">
        <f t="shared" si="3"/>
        <v>0</v>
      </c>
      <c r="AR149" s="146" t="s">
        <v>301</v>
      </c>
      <c r="AT149" s="146" t="s">
        <v>168</v>
      </c>
      <c r="AU149" s="146" t="s">
        <v>88</v>
      </c>
      <c r="AY149" s="17" t="s">
        <v>165</v>
      </c>
      <c r="BE149" s="147">
        <f t="shared" si="4"/>
        <v>0</v>
      </c>
      <c r="BF149" s="147">
        <f t="shared" si="5"/>
        <v>0</v>
      </c>
      <c r="BG149" s="147">
        <f t="shared" si="6"/>
        <v>0</v>
      </c>
      <c r="BH149" s="147">
        <f t="shared" si="7"/>
        <v>0</v>
      </c>
      <c r="BI149" s="147">
        <f t="shared" si="8"/>
        <v>0</v>
      </c>
      <c r="BJ149" s="17" t="s">
        <v>86</v>
      </c>
      <c r="BK149" s="147">
        <f t="shared" si="9"/>
        <v>0</v>
      </c>
      <c r="BL149" s="17" t="s">
        <v>301</v>
      </c>
      <c r="BM149" s="146" t="s">
        <v>907</v>
      </c>
    </row>
    <row r="150" spans="2:65" s="1" customFormat="1" ht="24.15" customHeight="1">
      <c r="B150" s="32"/>
      <c r="C150" s="134" t="s">
        <v>326</v>
      </c>
      <c r="D150" s="134" t="s">
        <v>168</v>
      </c>
      <c r="E150" s="135" t="s">
        <v>908</v>
      </c>
      <c r="F150" s="136" t="s">
        <v>909</v>
      </c>
      <c r="G150" s="137" t="s">
        <v>171</v>
      </c>
      <c r="H150" s="138">
        <v>2</v>
      </c>
      <c r="I150" s="139"/>
      <c r="J150" s="140">
        <f t="shared" si="0"/>
        <v>0</v>
      </c>
      <c r="K150" s="141"/>
      <c r="L150" s="32"/>
      <c r="M150" s="142" t="s">
        <v>1</v>
      </c>
      <c r="N150" s="143" t="s">
        <v>43</v>
      </c>
      <c r="P150" s="144">
        <f t="shared" si="1"/>
        <v>0</v>
      </c>
      <c r="Q150" s="144">
        <v>5.1999999999999995E-4</v>
      </c>
      <c r="R150" s="144">
        <f t="shared" si="2"/>
        <v>1.0399999999999999E-3</v>
      </c>
      <c r="S150" s="144">
        <v>0</v>
      </c>
      <c r="T150" s="145">
        <f t="shared" si="3"/>
        <v>0</v>
      </c>
      <c r="AR150" s="146" t="s">
        <v>301</v>
      </c>
      <c r="AT150" s="146" t="s">
        <v>168</v>
      </c>
      <c r="AU150" s="146" t="s">
        <v>88</v>
      </c>
      <c r="AY150" s="17" t="s">
        <v>165</v>
      </c>
      <c r="BE150" s="147">
        <f t="shared" si="4"/>
        <v>0</v>
      </c>
      <c r="BF150" s="147">
        <f t="shared" si="5"/>
        <v>0</v>
      </c>
      <c r="BG150" s="147">
        <f t="shared" si="6"/>
        <v>0</v>
      </c>
      <c r="BH150" s="147">
        <f t="shared" si="7"/>
        <v>0</v>
      </c>
      <c r="BI150" s="147">
        <f t="shared" si="8"/>
        <v>0</v>
      </c>
      <c r="BJ150" s="17" t="s">
        <v>86</v>
      </c>
      <c r="BK150" s="147">
        <f t="shared" si="9"/>
        <v>0</v>
      </c>
      <c r="BL150" s="17" t="s">
        <v>301</v>
      </c>
      <c r="BM150" s="146" t="s">
        <v>910</v>
      </c>
    </row>
    <row r="151" spans="2:65" s="1" customFormat="1" ht="24.15" customHeight="1">
      <c r="B151" s="32"/>
      <c r="C151" s="134" t="s">
        <v>331</v>
      </c>
      <c r="D151" s="134" t="s">
        <v>168</v>
      </c>
      <c r="E151" s="135" t="s">
        <v>911</v>
      </c>
      <c r="F151" s="136" t="s">
        <v>912</v>
      </c>
      <c r="G151" s="137" t="s">
        <v>171</v>
      </c>
      <c r="H151" s="138">
        <v>3</v>
      </c>
      <c r="I151" s="139"/>
      <c r="J151" s="140">
        <f t="shared" si="0"/>
        <v>0</v>
      </c>
      <c r="K151" s="141"/>
      <c r="L151" s="32"/>
      <c r="M151" s="142" t="s">
        <v>1</v>
      </c>
      <c r="N151" s="143" t="s">
        <v>43</v>
      </c>
      <c r="P151" s="144">
        <f t="shared" si="1"/>
        <v>0</v>
      </c>
      <c r="Q151" s="144">
        <v>1.47E-3</v>
      </c>
      <c r="R151" s="144">
        <f t="shared" si="2"/>
        <v>4.4099999999999999E-3</v>
      </c>
      <c r="S151" s="144">
        <v>0</v>
      </c>
      <c r="T151" s="145">
        <f t="shared" si="3"/>
        <v>0</v>
      </c>
      <c r="AR151" s="146" t="s">
        <v>301</v>
      </c>
      <c r="AT151" s="146" t="s">
        <v>168</v>
      </c>
      <c r="AU151" s="146" t="s">
        <v>88</v>
      </c>
      <c r="AY151" s="17" t="s">
        <v>165</v>
      </c>
      <c r="BE151" s="147">
        <f t="shared" si="4"/>
        <v>0</v>
      </c>
      <c r="BF151" s="147">
        <f t="shared" si="5"/>
        <v>0</v>
      </c>
      <c r="BG151" s="147">
        <f t="shared" si="6"/>
        <v>0</v>
      </c>
      <c r="BH151" s="147">
        <f t="shared" si="7"/>
        <v>0</v>
      </c>
      <c r="BI151" s="147">
        <f t="shared" si="8"/>
        <v>0</v>
      </c>
      <c r="BJ151" s="17" t="s">
        <v>86</v>
      </c>
      <c r="BK151" s="147">
        <f t="shared" si="9"/>
        <v>0</v>
      </c>
      <c r="BL151" s="17" t="s">
        <v>301</v>
      </c>
      <c r="BM151" s="146" t="s">
        <v>913</v>
      </c>
    </row>
    <row r="152" spans="2:65" s="1" customFormat="1" ht="24.15" customHeight="1">
      <c r="B152" s="32"/>
      <c r="C152" s="134" t="s">
        <v>914</v>
      </c>
      <c r="D152" s="134" t="s">
        <v>168</v>
      </c>
      <c r="E152" s="135" t="s">
        <v>915</v>
      </c>
      <c r="F152" s="136" t="s">
        <v>916</v>
      </c>
      <c r="G152" s="137" t="s">
        <v>179</v>
      </c>
      <c r="H152" s="138">
        <v>9.4E-2</v>
      </c>
      <c r="I152" s="139"/>
      <c r="J152" s="140">
        <f t="shared" si="0"/>
        <v>0</v>
      </c>
      <c r="K152" s="141"/>
      <c r="L152" s="32"/>
      <c r="M152" s="142" t="s">
        <v>1</v>
      </c>
      <c r="N152" s="143" t="s">
        <v>43</v>
      </c>
      <c r="P152" s="144">
        <f t="shared" si="1"/>
        <v>0</v>
      </c>
      <c r="Q152" s="144">
        <v>0</v>
      </c>
      <c r="R152" s="144">
        <f t="shared" si="2"/>
        <v>0</v>
      </c>
      <c r="S152" s="144">
        <v>0</v>
      </c>
      <c r="T152" s="145">
        <f t="shared" si="3"/>
        <v>0</v>
      </c>
      <c r="AR152" s="146" t="s">
        <v>301</v>
      </c>
      <c r="AT152" s="146" t="s">
        <v>168</v>
      </c>
      <c r="AU152" s="146" t="s">
        <v>88</v>
      </c>
      <c r="AY152" s="17" t="s">
        <v>165</v>
      </c>
      <c r="BE152" s="147">
        <f t="shared" si="4"/>
        <v>0</v>
      </c>
      <c r="BF152" s="147">
        <f t="shared" si="5"/>
        <v>0</v>
      </c>
      <c r="BG152" s="147">
        <f t="shared" si="6"/>
        <v>0</v>
      </c>
      <c r="BH152" s="147">
        <f t="shared" si="7"/>
        <v>0</v>
      </c>
      <c r="BI152" s="147">
        <f t="shared" si="8"/>
        <v>0</v>
      </c>
      <c r="BJ152" s="17" t="s">
        <v>86</v>
      </c>
      <c r="BK152" s="147">
        <f t="shared" si="9"/>
        <v>0</v>
      </c>
      <c r="BL152" s="17" t="s">
        <v>301</v>
      </c>
      <c r="BM152" s="146" t="s">
        <v>917</v>
      </c>
    </row>
    <row r="153" spans="2:65" s="11" customFormat="1" ht="22.8" customHeight="1">
      <c r="B153" s="122"/>
      <c r="D153" s="123" t="s">
        <v>77</v>
      </c>
      <c r="E153" s="132" t="s">
        <v>918</v>
      </c>
      <c r="F153" s="132" t="s">
        <v>919</v>
      </c>
      <c r="I153" s="125"/>
      <c r="J153" s="133">
        <f>BK153</f>
        <v>0</v>
      </c>
      <c r="L153" s="122"/>
      <c r="M153" s="127"/>
      <c r="P153" s="128">
        <f>SUM(P154:P165)</f>
        <v>0</v>
      </c>
      <c r="R153" s="128">
        <f>SUM(R154:R165)</f>
        <v>0.46984999999999999</v>
      </c>
      <c r="T153" s="129">
        <f>SUM(T154:T165)</f>
        <v>0</v>
      </c>
      <c r="AR153" s="123" t="s">
        <v>88</v>
      </c>
      <c r="AT153" s="130" t="s">
        <v>77</v>
      </c>
      <c r="AU153" s="130" t="s">
        <v>86</v>
      </c>
      <c r="AY153" s="123" t="s">
        <v>165</v>
      </c>
      <c r="BK153" s="131">
        <f>SUM(BK154:BK165)</f>
        <v>0</v>
      </c>
    </row>
    <row r="154" spans="2:65" s="1" customFormat="1" ht="24.15" customHeight="1">
      <c r="B154" s="32"/>
      <c r="C154" s="134" t="s">
        <v>920</v>
      </c>
      <c r="D154" s="134" t="s">
        <v>168</v>
      </c>
      <c r="E154" s="135" t="s">
        <v>921</v>
      </c>
      <c r="F154" s="136" t="s">
        <v>922</v>
      </c>
      <c r="G154" s="137" t="s">
        <v>923</v>
      </c>
      <c r="H154" s="138">
        <v>1</v>
      </c>
      <c r="I154" s="139"/>
      <c r="J154" s="140">
        <f t="shared" ref="J154:J165" si="10">ROUND(I154*H154,2)</f>
        <v>0</v>
      </c>
      <c r="K154" s="141"/>
      <c r="L154" s="32"/>
      <c r="M154" s="142" t="s">
        <v>1</v>
      </c>
      <c r="N154" s="143" t="s">
        <v>43</v>
      </c>
      <c r="P154" s="144">
        <f t="shared" ref="P154:P165" si="11">O154*H154</f>
        <v>0</v>
      </c>
      <c r="Q154" s="144">
        <v>0</v>
      </c>
      <c r="R154" s="144">
        <f t="shared" ref="R154:R165" si="12">Q154*H154</f>
        <v>0</v>
      </c>
      <c r="S154" s="144">
        <v>0</v>
      </c>
      <c r="T154" s="145">
        <f t="shared" ref="T154:T165" si="13">S154*H154</f>
        <v>0</v>
      </c>
      <c r="AR154" s="146" t="s">
        <v>301</v>
      </c>
      <c r="AT154" s="146" t="s">
        <v>168</v>
      </c>
      <c r="AU154" s="146" t="s">
        <v>88</v>
      </c>
      <c r="AY154" s="17" t="s">
        <v>165</v>
      </c>
      <c r="BE154" s="147">
        <f t="shared" ref="BE154:BE165" si="14">IF(N154="základní",J154,0)</f>
        <v>0</v>
      </c>
      <c r="BF154" s="147">
        <f t="shared" ref="BF154:BF165" si="15">IF(N154="snížená",J154,0)</f>
        <v>0</v>
      </c>
      <c r="BG154" s="147">
        <f t="shared" ref="BG154:BG165" si="16">IF(N154="zákl. přenesená",J154,0)</f>
        <v>0</v>
      </c>
      <c r="BH154" s="147">
        <f t="shared" ref="BH154:BH165" si="17">IF(N154="sníž. přenesená",J154,0)</f>
        <v>0</v>
      </c>
      <c r="BI154" s="147">
        <f t="shared" ref="BI154:BI165" si="18">IF(N154="nulová",J154,0)</f>
        <v>0</v>
      </c>
      <c r="BJ154" s="17" t="s">
        <v>86</v>
      </c>
      <c r="BK154" s="147">
        <f t="shared" ref="BK154:BK165" si="19">ROUND(I154*H154,2)</f>
        <v>0</v>
      </c>
      <c r="BL154" s="17" t="s">
        <v>301</v>
      </c>
      <c r="BM154" s="146" t="s">
        <v>924</v>
      </c>
    </row>
    <row r="155" spans="2:65" s="1" customFormat="1" ht="16.5" customHeight="1">
      <c r="B155" s="32"/>
      <c r="C155" s="134" t="s">
        <v>925</v>
      </c>
      <c r="D155" s="134" t="s">
        <v>168</v>
      </c>
      <c r="E155" s="135" t="s">
        <v>926</v>
      </c>
      <c r="F155" s="136" t="s">
        <v>927</v>
      </c>
      <c r="G155" s="137" t="s">
        <v>923</v>
      </c>
      <c r="H155" s="138">
        <v>1</v>
      </c>
      <c r="I155" s="139"/>
      <c r="J155" s="140">
        <f t="shared" si="10"/>
        <v>0</v>
      </c>
      <c r="K155" s="141"/>
      <c r="L155" s="32"/>
      <c r="M155" s="142" t="s">
        <v>1</v>
      </c>
      <c r="N155" s="143" t="s">
        <v>43</v>
      </c>
      <c r="P155" s="144">
        <f t="shared" si="11"/>
        <v>0</v>
      </c>
      <c r="Q155" s="144">
        <v>0</v>
      </c>
      <c r="R155" s="144">
        <f t="shared" si="12"/>
        <v>0</v>
      </c>
      <c r="S155" s="144">
        <v>0</v>
      </c>
      <c r="T155" s="145">
        <f t="shared" si="13"/>
        <v>0</v>
      </c>
      <c r="AR155" s="146" t="s">
        <v>301</v>
      </c>
      <c r="AT155" s="146" t="s">
        <v>168</v>
      </c>
      <c r="AU155" s="146" t="s">
        <v>88</v>
      </c>
      <c r="AY155" s="17" t="s">
        <v>165</v>
      </c>
      <c r="BE155" s="147">
        <f t="shared" si="14"/>
        <v>0</v>
      </c>
      <c r="BF155" s="147">
        <f t="shared" si="15"/>
        <v>0</v>
      </c>
      <c r="BG155" s="147">
        <f t="shared" si="16"/>
        <v>0</v>
      </c>
      <c r="BH155" s="147">
        <f t="shared" si="17"/>
        <v>0</v>
      </c>
      <c r="BI155" s="147">
        <f t="shared" si="18"/>
        <v>0</v>
      </c>
      <c r="BJ155" s="17" t="s">
        <v>86</v>
      </c>
      <c r="BK155" s="147">
        <f t="shared" si="19"/>
        <v>0</v>
      </c>
      <c r="BL155" s="17" t="s">
        <v>301</v>
      </c>
      <c r="BM155" s="146" t="s">
        <v>928</v>
      </c>
    </row>
    <row r="156" spans="2:65" s="1" customFormat="1" ht="37.799999999999997" customHeight="1">
      <c r="B156" s="32"/>
      <c r="C156" s="134" t="s">
        <v>188</v>
      </c>
      <c r="D156" s="134" t="s">
        <v>168</v>
      </c>
      <c r="E156" s="135" t="s">
        <v>929</v>
      </c>
      <c r="F156" s="136" t="s">
        <v>930</v>
      </c>
      <c r="G156" s="137" t="s">
        <v>171</v>
      </c>
      <c r="H156" s="138">
        <v>1</v>
      </c>
      <c r="I156" s="139"/>
      <c r="J156" s="140">
        <f t="shared" si="10"/>
        <v>0</v>
      </c>
      <c r="K156" s="141"/>
      <c r="L156" s="32"/>
      <c r="M156" s="142" t="s">
        <v>1</v>
      </c>
      <c r="N156" s="143" t="s">
        <v>43</v>
      </c>
      <c r="P156" s="144">
        <f t="shared" si="11"/>
        <v>0</v>
      </c>
      <c r="Q156" s="144">
        <v>1.035E-2</v>
      </c>
      <c r="R156" s="144">
        <f t="shared" si="12"/>
        <v>1.035E-2</v>
      </c>
      <c r="S156" s="144">
        <v>0</v>
      </c>
      <c r="T156" s="145">
        <f t="shared" si="13"/>
        <v>0</v>
      </c>
      <c r="AR156" s="146" t="s">
        <v>301</v>
      </c>
      <c r="AT156" s="146" t="s">
        <v>168</v>
      </c>
      <c r="AU156" s="146" t="s">
        <v>88</v>
      </c>
      <c r="AY156" s="17" t="s">
        <v>165</v>
      </c>
      <c r="BE156" s="147">
        <f t="shared" si="14"/>
        <v>0</v>
      </c>
      <c r="BF156" s="147">
        <f t="shared" si="15"/>
        <v>0</v>
      </c>
      <c r="BG156" s="147">
        <f t="shared" si="16"/>
        <v>0</v>
      </c>
      <c r="BH156" s="147">
        <f t="shared" si="17"/>
        <v>0</v>
      </c>
      <c r="BI156" s="147">
        <f t="shared" si="18"/>
        <v>0</v>
      </c>
      <c r="BJ156" s="17" t="s">
        <v>86</v>
      </c>
      <c r="BK156" s="147">
        <f t="shared" si="19"/>
        <v>0</v>
      </c>
      <c r="BL156" s="17" t="s">
        <v>301</v>
      </c>
      <c r="BM156" s="146" t="s">
        <v>931</v>
      </c>
    </row>
    <row r="157" spans="2:65" s="1" customFormat="1" ht="33" customHeight="1">
      <c r="B157" s="32"/>
      <c r="C157" s="134" t="s">
        <v>226</v>
      </c>
      <c r="D157" s="134" t="s">
        <v>168</v>
      </c>
      <c r="E157" s="135" t="s">
        <v>932</v>
      </c>
      <c r="F157" s="136" t="s">
        <v>933</v>
      </c>
      <c r="G157" s="137" t="s">
        <v>171</v>
      </c>
      <c r="H157" s="138">
        <v>1</v>
      </c>
      <c r="I157" s="139"/>
      <c r="J157" s="140">
        <f t="shared" si="10"/>
        <v>0</v>
      </c>
      <c r="K157" s="141"/>
      <c r="L157" s="32"/>
      <c r="M157" s="142" t="s">
        <v>1</v>
      </c>
      <c r="N157" s="143" t="s">
        <v>43</v>
      </c>
      <c r="P157" s="144">
        <f t="shared" si="11"/>
        <v>0</v>
      </c>
      <c r="Q157" s="144">
        <v>1.46E-2</v>
      </c>
      <c r="R157" s="144">
        <f t="shared" si="12"/>
        <v>1.46E-2</v>
      </c>
      <c r="S157" s="144">
        <v>0</v>
      </c>
      <c r="T157" s="145">
        <f t="shared" si="13"/>
        <v>0</v>
      </c>
      <c r="AR157" s="146" t="s">
        <v>301</v>
      </c>
      <c r="AT157" s="146" t="s">
        <v>168</v>
      </c>
      <c r="AU157" s="146" t="s">
        <v>88</v>
      </c>
      <c r="AY157" s="17" t="s">
        <v>165</v>
      </c>
      <c r="BE157" s="147">
        <f t="shared" si="14"/>
        <v>0</v>
      </c>
      <c r="BF157" s="147">
        <f t="shared" si="15"/>
        <v>0</v>
      </c>
      <c r="BG157" s="147">
        <f t="shared" si="16"/>
        <v>0</v>
      </c>
      <c r="BH157" s="147">
        <f t="shared" si="17"/>
        <v>0</v>
      </c>
      <c r="BI157" s="147">
        <f t="shared" si="18"/>
        <v>0</v>
      </c>
      <c r="BJ157" s="17" t="s">
        <v>86</v>
      </c>
      <c r="BK157" s="147">
        <f t="shared" si="19"/>
        <v>0</v>
      </c>
      <c r="BL157" s="17" t="s">
        <v>301</v>
      </c>
      <c r="BM157" s="146" t="s">
        <v>934</v>
      </c>
    </row>
    <row r="158" spans="2:65" s="1" customFormat="1" ht="33" customHeight="1">
      <c r="B158" s="32"/>
      <c r="C158" s="134" t="s">
        <v>772</v>
      </c>
      <c r="D158" s="134" t="s">
        <v>168</v>
      </c>
      <c r="E158" s="135" t="s">
        <v>935</v>
      </c>
      <c r="F158" s="136" t="s">
        <v>936</v>
      </c>
      <c r="G158" s="137" t="s">
        <v>171</v>
      </c>
      <c r="H158" s="138">
        <v>2</v>
      </c>
      <c r="I158" s="139"/>
      <c r="J158" s="140">
        <f t="shared" si="10"/>
        <v>0</v>
      </c>
      <c r="K158" s="141"/>
      <c r="L158" s="32"/>
      <c r="M158" s="142" t="s">
        <v>1</v>
      </c>
      <c r="N158" s="143" t="s">
        <v>43</v>
      </c>
      <c r="P158" s="144">
        <f t="shared" si="11"/>
        <v>0</v>
      </c>
      <c r="Q158" s="144">
        <v>1.9560000000000001E-2</v>
      </c>
      <c r="R158" s="144">
        <f t="shared" si="12"/>
        <v>3.9120000000000002E-2</v>
      </c>
      <c r="S158" s="144">
        <v>0</v>
      </c>
      <c r="T158" s="145">
        <f t="shared" si="13"/>
        <v>0</v>
      </c>
      <c r="AR158" s="146" t="s">
        <v>301</v>
      </c>
      <c r="AT158" s="146" t="s">
        <v>168</v>
      </c>
      <c r="AU158" s="146" t="s">
        <v>88</v>
      </c>
      <c r="AY158" s="17" t="s">
        <v>165</v>
      </c>
      <c r="BE158" s="147">
        <f t="shared" si="14"/>
        <v>0</v>
      </c>
      <c r="BF158" s="147">
        <f t="shared" si="15"/>
        <v>0</v>
      </c>
      <c r="BG158" s="147">
        <f t="shared" si="16"/>
        <v>0</v>
      </c>
      <c r="BH158" s="147">
        <f t="shared" si="17"/>
        <v>0</v>
      </c>
      <c r="BI158" s="147">
        <f t="shared" si="18"/>
        <v>0</v>
      </c>
      <c r="BJ158" s="17" t="s">
        <v>86</v>
      </c>
      <c r="BK158" s="147">
        <f t="shared" si="19"/>
        <v>0</v>
      </c>
      <c r="BL158" s="17" t="s">
        <v>301</v>
      </c>
      <c r="BM158" s="146" t="s">
        <v>937</v>
      </c>
    </row>
    <row r="159" spans="2:65" s="1" customFormat="1" ht="33" customHeight="1">
      <c r="B159" s="32"/>
      <c r="C159" s="134" t="s">
        <v>776</v>
      </c>
      <c r="D159" s="134" t="s">
        <v>168</v>
      </c>
      <c r="E159" s="135" t="s">
        <v>938</v>
      </c>
      <c r="F159" s="136" t="s">
        <v>939</v>
      </c>
      <c r="G159" s="137" t="s">
        <v>171</v>
      </c>
      <c r="H159" s="138">
        <v>1</v>
      </c>
      <c r="I159" s="139"/>
      <c r="J159" s="140">
        <f t="shared" si="10"/>
        <v>0</v>
      </c>
      <c r="K159" s="141"/>
      <c r="L159" s="32"/>
      <c r="M159" s="142" t="s">
        <v>1</v>
      </c>
      <c r="N159" s="143" t="s">
        <v>43</v>
      </c>
      <c r="P159" s="144">
        <f t="shared" si="11"/>
        <v>0</v>
      </c>
      <c r="Q159" s="144">
        <v>2.2040000000000001E-2</v>
      </c>
      <c r="R159" s="144">
        <f t="shared" si="12"/>
        <v>2.2040000000000001E-2</v>
      </c>
      <c r="S159" s="144">
        <v>0</v>
      </c>
      <c r="T159" s="145">
        <f t="shared" si="13"/>
        <v>0</v>
      </c>
      <c r="AR159" s="146" t="s">
        <v>301</v>
      </c>
      <c r="AT159" s="146" t="s">
        <v>168</v>
      </c>
      <c r="AU159" s="146" t="s">
        <v>88</v>
      </c>
      <c r="AY159" s="17" t="s">
        <v>165</v>
      </c>
      <c r="BE159" s="147">
        <f t="shared" si="14"/>
        <v>0</v>
      </c>
      <c r="BF159" s="147">
        <f t="shared" si="15"/>
        <v>0</v>
      </c>
      <c r="BG159" s="147">
        <f t="shared" si="16"/>
        <v>0</v>
      </c>
      <c r="BH159" s="147">
        <f t="shared" si="17"/>
        <v>0</v>
      </c>
      <c r="BI159" s="147">
        <f t="shared" si="18"/>
        <v>0</v>
      </c>
      <c r="BJ159" s="17" t="s">
        <v>86</v>
      </c>
      <c r="BK159" s="147">
        <f t="shared" si="19"/>
        <v>0</v>
      </c>
      <c r="BL159" s="17" t="s">
        <v>301</v>
      </c>
      <c r="BM159" s="146" t="s">
        <v>940</v>
      </c>
    </row>
    <row r="160" spans="2:65" s="1" customFormat="1" ht="33" customHeight="1">
      <c r="B160" s="32"/>
      <c r="C160" s="134" t="s">
        <v>8</v>
      </c>
      <c r="D160" s="134" t="s">
        <v>168</v>
      </c>
      <c r="E160" s="135" t="s">
        <v>941</v>
      </c>
      <c r="F160" s="136" t="s">
        <v>942</v>
      </c>
      <c r="G160" s="137" t="s">
        <v>171</v>
      </c>
      <c r="H160" s="138">
        <v>1</v>
      </c>
      <c r="I160" s="139"/>
      <c r="J160" s="140">
        <f t="shared" si="10"/>
        <v>0</v>
      </c>
      <c r="K160" s="141"/>
      <c r="L160" s="32"/>
      <c r="M160" s="142" t="s">
        <v>1</v>
      </c>
      <c r="N160" s="143" t="s">
        <v>43</v>
      </c>
      <c r="P160" s="144">
        <f t="shared" si="11"/>
        <v>0</v>
      </c>
      <c r="Q160" s="144">
        <v>2.452E-2</v>
      </c>
      <c r="R160" s="144">
        <f t="shared" si="12"/>
        <v>2.452E-2</v>
      </c>
      <c r="S160" s="144">
        <v>0</v>
      </c>
      <c r="T160" s="145">
        <f t="shared" si="13"/>
        <v>0</v>
      </c>
      <c r="AR160" s="146" t="s">
        <v>301</v>
      </c>
      <c r="AT160" s="146" t="s">
        <v>168</v>
      </c>
      <c r="AU160" s="146" t="s">
        <v>88</v>
      </c>
      <c r="AY160" s="17" t="s">
        <v>165</v>
      </c>
      <c r="BE160" s="147">
        <f t="shared" si="14"/>
        <v>0</v>
      </c>
      <c r="BF160" s="147">
        <f t="shared" si="15"/>
        <v>0</v>
      </c>
      <c r="BG160" s="147">
        <f t="shared" si="16"/>
        <v>0</v>
      </c>
      <c r="BH160" s="147">
        <f t="shared" si="17"/>
        <v>0</v>
      </c>
      <c r="BI160" s="147">
        <f t="shared" si="18"/>
        <v>0</v>
      </c>
      <c r="BJ160" s="17" t="s">
        <v>86</v>
      </c>
      <c r="BK160" s="147">
        <f t="shared" si="19"/>
        <v>0</v>
      </c>
      <c r="BL160" s="17" t="s">
        <v>301</v>
      </c>
      <c r="BM160" s="146" t="s">
        <v>943</v>
      </c>
    </row>
    <row r="161" spans="2:65" s="1" customFormat="1" ht="37.799999999999997" customHeight="1">
      <c r="B161" s="32"/>
      <c r="C161" s="134" t="s">
        <v>241</v>
      </c>
      <c r="D161" s="134" t="s">
        <v>168</v>
      </c>
      <c r="E161" s="135" t="s">
        <v>944</v>
      </c>
      <c r="F161" s="136" t="s">
        <v>945</v>
      </c>
      <c r="G161" s="137" t="s">
        <v>171</v>
      </c>
      <c r="H161" s="138">
        <v>1</v>
      </c>
      <c r="I161" s="139"/>
      <c r="J161" s="140">
        <f t="shared" si="10"/>
        <v>0</v>
      </c>
      <c r="K161" s="141"/>
      <c r="L161" s="32"/>
      <c r="M161" s="142" t="s">
        <v>1</v>
      </c>
      <c r="N161" s="143" t="s">
        <v>43</v>
      </c>
      <c r="P161" s="144">
        <f t="shared" si="11"/>
        <v>0</v>
      </c>
      <c r="Q161" s="144">
        <v>3.6920000000000001E-2</v>
      </c>
      <c r="R161" s="144">
        <f t="shared" si="12"/>
        <v>3.6920000000000001E-2</v>
      </c>
      <c r="S161" s="144">
        <v>0</v>
      </c>
      <c r="T161" s="145">
        <f t="shared" si="13"/>
        <v>0</v>
      </c>
      <c r="AR161" s="146" t="s">
        <v>301</v>
      </c>
      <c r="AT161" s="146" t="s">
        <v>168</v>
      </c>
      <c r="AU161" s="146" t="s">
        <v>88</v>
      </c>
      <c r="AY161" s="17" t="s">
        <v>165</v>
      </c>
      <c r="BE161" s="147">
        <f t="shared" si="14"/>
        <v>0</v>
      </c>
      <c r="BF161" s="147">
        <f t="shared" si="15"/>
        <v>0</v>
      </c>
      <c r="BG161" s="147">
        <f t="shared" si="16"/>
        <v>0</v>
      </c>
      <c r="BH161" s="147">
        <f t="shared" si="17"/>
        <v>0</v>
      </c>
      <c r="BI161" s="147">
        <f t="shared" si="18"/>
        <v>0</v>
      </c>
      <c r="BJ161" s="17" t="s">
        <v>86</v>
      </c>
      <c r="BK161" s="147">
        <f t="shared" si="19"/>
        <v>0</v>
      </c>
      <c r="BL161" s="17" t="s">
        <v>301</v>
      </c>
      <c r="BM161" s="146" t="s">
        <v>946</v>
      </c>
    </row>
    <row r="162" spans="2:65" s="1" customFormat="1" ht="37.799999999999997" customHeight="1">
      <c r="B162" s="32"/>
      <c r="C162" s="134" t="s">
        <v>245</v>
      </c>
      <c r="D162" s="134" t="s">
        <v>168</v>
      </c>
      <c r="E162" s="135" t="s">
        <v>947</v>
      </c>
      <c r="F162" s="136" t="s">
        <v>948</v>
      </c>
      <c r="G162" s="137" t="s">
        <v>171</v>
      </c>
      <c r="H162" s="138">
        <v>5</v>
      </c>
      <c r="I162" s="139"/>
      <c r="J162" s="140">
        <f t="shared" si="10"/>
        <v>0</v>
      </c>
      <c r="K162" s="141"/>
      <c r="L162" s="32"/>
      <c r="M162" s="142" t="s">
        <v>1</v>
      </c>
      <c r="N162" s="143" t="s">
        <v>43</v>
      </c>
      <c r="P162" s="144">
        <f t="shared" si="11"/>
        <v>0</v>
      </c>
      <c r="Q162" s="144">
        <v>4.8120000000000003E-2</v>
      </c>
      <c r="R162" s="144">
        <f t="shared" si="12"/>
        <v>0.24060000000000001</v>
      </c>
      <c r="S162" s="144">
        <v>0</v>
      </c>
      <c r="T162" s="145">
        <f t="shared" si="13"/>
        <v>0</v>
      </c>
      <c r="AR162" s="146" t="s">
        <v>301</v>
      </c>
      <c r="AT162" s="146" t="s">
        <v>168</v>
      </c>
      <c r="AU162" s="146" t="s">
        <v>88</v>
      </c>
      <c r="AY162" s="17" t="s">
        <v>165</v>
      </c>
      <c r="BE162" s="147">
        <f t="shared" si="14"/>
        <v>0</v>
      </c>
      <c r="BF162" s="147">
        <f t="shared" si="15"/>
        <v>0</v>
      </c>
      <c r="BG162" s="147">
        <f t="shared" si="16"/>
        <v>0</v>
      </c>
      <c r="BH162" s="147">
        <f t="shared" si="17"/>
        <v>0</v>
      </c>
      <c r="BI162" s="147">
        <f t="shared" si="18"/>
        <v>0</v>
      </c>
      <c r="BJ162" s="17" t="s">
        <v>86</v>
      </c>
      <c r="BK162" s="147">
        <f t="shared" si="19"/>
        <v>0</v>
      </c>
      <c r="BL162" s="17" t="s">
        <v>301</v>
      </c>
      <c r="BM162" s="146" t="s">
        <v>949</v>
      </c>
    </row>
    <row r="163" spans="2:65" s="1" customFormat="1" ht="37.799999999999997" customHeight="1">
      <c r="B163" s="32"/>
      <c r="C163" s="134" t="s">
        <v>301</v>
      </c>
      <c r="D163" s="134" t="s">
        <v>168</v>
      </c>
      <c r="E163" s="135" t="s">
        <v>950</v>
      </c>
      <c r="F163" s="136" t="s">
        <v>951</v>
      </c>
      <c r="G163" s="137" t="s">
        <v>171</v>
      </c>
      <c r="H163" s="138">
        <v>1</v>
      </c>
      <c r="I163" s="139"/>
      <c r="J163" s="140">
        <f t="shared" si="10"/>
        <v>0</v>
      </c>
      <c r="K163" s="141"/>
      <c r="L163" s="32"/>
      <c r="M163" s="142" t="s">
        <v>1</v>
      </c>
      <c r="N163" s="143" t="s">
        <v>43</v>
      </c>
      <c r="P163" s="144">
        <f t="shared" si="11"/>
        <v>0</v>
      </c>
      <c r="Q163" s="144">
        <v>8.1699999999999995E-2</v>
      </c>
      <c r="R163" s="144">
        <f t="shared" si="12"/>
        <v>8.1699999999999995E-2</v>
      </c>
      <c r="S163" s="144">
        <v>0</v>
      </c>
      <c r="T163" s="145">
        <f t="shared" si="13"/>
        <v>0</v>
      </c>
      <c r="AR163" s="146" t="s">
        <v>301</v>
      </c>
      <c r="AT163" s="146" t="s">
        <v>168</v>
      </c>
      <c r="AU163" s="146" t="s">
        <v>88</v>
      </c>
      <c r="AY163" s="17" t="s">
        <v>165</v>
      </c>
      <c r="BE163" s="147">
        <f t="shared" si="14"/>
        <v>0</v>
      </c>
      <c r="BF163" s="147">
        <f t="shared" si="15"/>
        <v>0</v>
      </c>
      <c r="BG163" s="147">
        <f t="shared" si="16"/>
        <v>0</v>
      </c>
      <c r="BH163" s="147">
        <f t="shared" si="17"/>
        <v>0</v>
      </c>
      <c r="BI163" s="147">
        <f t="shared" si="18"/>
        <v>0</v>
      </c>
      <c r="BJ163" s="17" t="s">
        <v>86</v>
      </c>
      <c r="BK163" s="147">
        <f t="shared" si="19"/>
        <v>0</v>
      </c>
      <c r="BL163" s="17" t="s">
        <v>301</v>
      </c>
      <c r="BM163" s="146" t="s">
        <v>952</v>
      </c>
    </row>
    <row r="164" spans="2:65" s="1" customFormat="1" ht="33" customHeight="1">
      <c r="B164" s="32"/>
      <c r="C164" s="134" t="s">
        <v>953</v>
      </c>
      <c r="D164" s="134" t="s">
        <v>168</v>
      </c>
      <c r="E164" s="135" t="s">
        <v>954</v>
      </c>
      <c r="F164" s="136" t="s">
        <v>955</v>
      </c>
      <c r="G164" s="137" t="s">
        <v>923</v>
      </c>
      <c r="H164" s="138">
        <v>1</v>
      </c>
      <c r="I164" s="139"/>
      <c r="J164" s="140">
        <f t="shared" si="10"/>
        <v>0</v>
      </c>
      <c r="K164" s="141"/>
      <c r="L164" s="32"/>
      <c r="M164" s="142" t="s">
        <v>1</v>
      </c>
      <c r="N164" s="143" t="s">
        <v>43</v>
      </c>
      <c r="P164" s="144">
        <f t="shared" si="11"/>
        <v>0</v>
      </c>
      <c r="Q164" s="144">
        <v>0</v>
      </c>
      <c r="R164" s="144">
        <f t="shared" si="12"/>
        <v>0</v>
      </c>
      <c r="S164" s="144">
        <v>0</v>
      </c>
      <c r="T164" s="145">
        <f t="shared" si="13"/>
        <v>0</v>
      </c>
      <c r="AR164" s="146" t="s">
        <v>301</v>
      </c>
      <c r="AT164" s="146" t="s">
        <v>168</v>
      </c>
      <c r="AU164" s="146" t="s">
        <v>88</v>
      </c>
      <c r="AY164" s="17" t="s">
        <v>165</v>
      </c>
      <c r="BE164" s="147">
        <f t="shared" si="14"/>
        <v>0</v>
      </c>
      <c r="BF164" s="147">
        <f t="shared" si="15"/>
        <v>0</v>
      </c>
      <c r="BG164" s="147">
        <f t="shared" si="16"/>
        <v>0</v>
      </c>
      <c r="BH164" s="147">
        <f t="shared" si="17"/>
        <v>0</v>
      </c>
      <c r="BI164" s="147">
        <f t="shared" si="18"/>
        <v>0</v>
      </c>
      <c r="BJ164" s="17" t="s">
        <v>86</v>
      </c>
      <c r="BK164" s="147">
        <f t="shared" si="19"/>
        <v>0</v>
      </c>
      <c r="BL164" s="17" t="s">
        <v>301</v>
      </c>
      <c r="BM164" s="146" t="s">
        <v>956</v>
      </c>
    </row>
    <row r="165" spans="2:65" s="1" customFormat="1" ht="33" customHeight="1">
      <c r="B165" s="32"/>
      <c r="C165" s="134" t="s">
        <v>957</v>
      </c>
      <c r="D165" s="134" t="s">
        <v>168</v>
      </c>
      <c r="E165" s="135" t="s">
        <v>958</v>
      </c>
      <c r="F165" s="136" t="s">
        <v>959</v>
      </c>
      <c r="G165" s="137" t="s">
        <v>179</v>
      </c>
      <c r="H165" s="138">
        <v>0.47</v>
      </c>
      <c r="I165" s="139"/>
      <c r="J165" s="140">
        <f t="shared" si="10"/>
        <v>0</v>
      </c>
      <c r="K165" s="141"/>
      <c r="L165" s="32"/>
      <c r="M165" s="142" t="s">
        <v>1</v>
      </c>
      <c r="N165" s="143" t="s">
        <v>43</v>
      </c>
      <c r="P165" s="144">
        <f t="shared" si="11"/>
        <v>0</v>
      </c>
      <c r="Q165" s="144">
        <v>0</v>
      </c>
      <c r="R165" s="144">
        <f t="shared" si="12"/>
        <v>0</v>
      </c>
      <c r="S165" s="144">
        <v>0</v>
      </c>
      <c r="T165" s="145">
        <f t="shared" si="13"/>
        <v>0</v>
      </c>
      <c r="AR165" s="146" t="s">
        <v>301</v>
      </c>
      <c r="AT165" s="146" t="s">
        <v>168</v>
      </c>
      <c r="AU165" s="146" t="s">
        <v>88</v>
      </c>
      <c r="AY165" s="17" t="s">
        <v>165</v>
      </c>
      <c r="BE165" s="147">
        <f t="shared" si="14"/>
        <v>0</v>
      </c>
      <c r="BF165" s="147">
        <f t="shared" si="15"/>
        <v>0</v>
      </c>
      <c r="BG165" s="147">
        <f t="shared" si="16"/>
        <v>0</v>
      </c>
      <c r="BH165" s="147">
        <f t="shared" si="17"/>
        <v>0</v>
      </c>
      <c r="BI165" s="147">
        <f t="shared" si="18"/>
        <v>0</v>
      </c>
      <c r="BJ165" s="17" t="s">
        <v>86</v>
      </c>
      <c r="BK165" s="147">
        <f t="shared" si="19"/>
        <v>0</v>
      </c>
      <c r="BL165" s="17" t="s">
        <v>301</v>
      </c>
      <c r="BM165" s="146" t="s">
        <v>960</v>
      </c>
    </row>
    <row r="166" spans="2:65" s="11" customFormat="1" ht="22.8" customHeight="1">
      <c r="B166" s="122"/>
      <c r="D166" s="123" t="s">
        <v>77</v>
      </c>
      <c r="E166" s="132" t="s">
        <v>961</v>
      </c>
      <c r="F166" s="132" t="s">
        <v>962</v>
      </c>
      <c r="I166" s="125"/>
      <c r="J166" s="133">
        <f>BK166</f>
        <v>0</v>
      </c>
      <c r="L166" s="122"/>
      <c r="M166" s="127"/>
      <c r="P166" s="128">
        <f>SUM(P167:P169)</f>
        <v>0</v>
      </c>
      <c r="R166" s="128">
        <f>SUM(R167:R169)</f>
        <v>4.5900000000000003E-3</v>
      </c>
      <c r="T166" s="129">
        <f>SUM(T167:T169)</f>
        <v>0</v>
      </c>
      <c r="AR166" s="123" t="s">
        <v>88</v>
      </c>
      <c r="AT166" s="130" t="s">
        <v>77</v>
      </c>
      <c r="AU166" s="130" t="s">
        <v>86</v>
      </c>
      <c r="AY166" s="123" t="s">
        <v>165</v>
      </c>
      <c r="BK166" s="131">
        <f>SUM(BK167:BK169)</f>
        <v>0</v>
      </c>
    </row>
    <row r="167" spans="2:65" s="1" customFormat="1" ht="24.15" customHeight="1">
      <c r="B167" s="32"/>
      <c r="C167" s="134" t="s">
        <v>963</v>
      </c>
      <c r="D167" s="134" t="s">
        <v>168</v>
      </c>
      <c r="E167" s="135" t="s">
        <v>964</v>
      </c>
      <c r="F167" s="136" t="s">
        <v>965</v>
      </c>
      <c r="G167" s="137" t="s">
        <v>207</v>
      </c>
      <c r="H167" s="138">
        <v>255</v>
      </c>
      <c r="I167" s="139"/>
      <c r="J167" s="140">
        <f>ROUND(I167*H167,2)</f>
        <v>0</v>
      </c>
      <c r="K167" s="141"/>
      <c r="L167" s="32"/>
      <c r="M167" s="142" t="s">
        <v>1</v>
      </c>
      <c r="N167" s="143" t="s">
        <v>43</v>
      </c>
      <c r="P167" s="144">
        <f>O167*H167</f>
        <v>0</v>
      </c>
      <c r="Q167" s="144">
        <v>0</v>
      </c>
      <c r="R167" s="144">
        <f>Q167*H167</f>
        <v>0</v>
      </c>
      <c r="S167" s="144">
        <v>0</v>
      </c>
      <c r="T167" s="145">
        <f>S167*H167</f>
        <v>0</v>
      </c>
      <c r="AR167" s="146" t="s">
        <v>301</v>
      </c>
      <c r="AT167" s="146" t="s">
        <v>168</v>
      </c>
      <c r="AU167" s="146" t="s">
        <v>88</v>
      </c>
      <c r="AY167" s="17" t="s">
        <v>165</v>
      </c>
      <c r="BE167" s="147">
        <f>IF(N167="základní",J167,0)</f>
        <v>0</v>
      </c>
      <c r="BF167" s="147">
        <f>IF(N167="snížená",J167,0)</f>
        <v>0</v>
      </c>
      <c r="BG167" s="147">
        <f>IF(N167="zákl. přenesená",J167,0)</f>
        <v>0</v>
      </c>
      <c r="BH167" s="147">
        <f>IF(N167="sníž. přenesená",J167,0)</f>
        <v>0</v>
      </c>
      <c r="BI167" s="147">
        <f>IF(N167="nulová",J167,0)</f>
        <v>0</v>
      </c>
      <c r="BJ167" s="17" t="s">
        <v>86</v>
      </c>
      <c r="BK167" s="147">
        <f>ROUND(I167*H167,2)</f>
        <v>0</v>
      </c>
      <c r="BL167" s="17" t="s">
        <v>301</v>
      </c>
      <c r="BM167" s="146" t="s">
        <v>966</v>
      </c>
    </row>
    <row r="168" spans="2:65" s="1" customFormat="1" ht="16.5" customHeight="1">
      <c r="B168" s="32"/>
      <c r="C168" s="176" t="s">
        <v>967</v>
      </c>
      <c r="D168" s="176" t="s">
        <v>185</v>
      </c>
      <c r="E168" s="177" t="s">
        <v>968</v>
      </c>
      <c r="F168" s="178" t="s">
        <v>969</v>
      </c>
      <c r="G168" s="179" t="s">
        <v>970</v>
      </c>
      <c r="H168" s="180">
        <v>4.59</v>
      </c>
      <c r="I168" s="181"/>
      <c r="J168" s="182">
        <f>ROUND(I168*H168,2)</f>
        <v>0</v>
      </c>
      <c r="K168" s="183"/>
      <c r="L168" s="184"/>
      <c r="M168" s="185" t="s">
        <v>1</v>
      </c>
      <c r="N168" s="186" t="s">
        <v>43</v>
      </c>
      <c r="P168" s="144">
        <f>O168*H168</f>
        <v>0</v>
      </c>
      <c r="Q168" s="144">
        <v>1E-3</v>
      </c>
      <c r="R168" s="144">
        <f>Q168*H168</f>
        <v>4.5900000000000003E-3</v>
      </c>
      <c r="S168" s="144">
        <v>0</v>
      </c>
      <c r="T168" s="145">
        <f>S168*H168</f>
        <v>0</v>
      </c>
      <c r="AR168" s="146" t="s">
        <v>308</v>
      </c>
      <c r="AT168" s="146" t="s">
        <v>185</v>
      </c>
      <c r="AU168" s="146" t="s">
        <v>88</v>
      </c>
      <c r="AY168" s="17" t="s">
        <v>165</v>
      </c>
      <c r="BE168" s="147">
        <f>IF(N168="základní",J168,0)</f>
        <v>0</v>
      </c>
      <c r="BF168" s="147">
        <f>IF(N168="snížená",J168,0)</f>
        <v>0</v>
      </c>
      <c r="BG168" s="147">
        <f>IF(N168="zákl. přenesená",J168,0)</f>
        <v>0</v>
      </c>
      <c r="BH168" s="147">
        <f>IF(N168="sníž. přenesená",J168,0)</f>
        <v>0</v>
      </c>
      <c r="BI168" s="147">
        <f>IF(N168="nulová",J168,0)</f>
        <v>0</v>
      </c>
      <c r="BJ168" s="17" t="s">
        <v>86</v>
      </c>
      <c r="BK168" s="147">
        <f>ROUND(I168*H168,2)</f>
        <v>0</v>
      </c>
      <c r="BL168" s="17" t="s">
        <v>301</v>
      </c>
      <c r="BM168" s="146" t="s">
        <v>971</v>
      </c>
    </row>
    <row r="169" spans="2:65" s="12" customFormat="1" ht="10.199999999999999">
      <c r="B169" s="148"/>
      <c r="D169" s="149" t="s">
        <v>174</v>
      </c>
      <c r="F169" s="151" t="s">
        <v>972</v>
      </c>
      <c r="H169" s="152">
        <v>4.59</v>
      </c>
      <c r="I169" s="153"/>
      <c r="L169" s="148"/>
      <c r="M169" s="154"/>
      <c r="T169" s="155"/>
      <c r="AT169" s="150" t="s">
        <v>174</v>
      </c>
      <c r="AU169" s="150" t="s">
        <v>88</v>
      </c>
      <c r="AV169" s="12" t="s">
        <v>88</v>
      </c>
      <c r="AW169" s="12" t="s">
        <v>4</v>
      </c>
      <c r="AX169" s="12" t="s">
        <v>86</v>
      </c>
      <c r="AY169" s="150" t="s">
        <v>165</v>
      </c>
    </row>
    <row r="170" spans="2:65" s="11" customFormat="1" ht="25.95" customHeight="1">
      <c r="B170" s="122"/>
      <c r="D170" s="123" t="s">
        <v>77</v>
      </c>
      <c r="E170" s="124" t="s">
        <v>973</v>
      </c>
      <c r="F170" s="124" t="s">
        <v>974</v>
      </c>
      <c r="I170" s="125"/>
      <c r="J170" s="126">
        <f>BK170</f>
        <v>0</v>
      </c>
      <c r="L170" s="122"/>
      <c r="M170" s="127"/>
      <c r="P170" s="128">
        <f>P171</f>
        <v>0</v>
      </c>
      <c r="R170" s="128">
        <f>R171</f>
        <v>0</v>
      </c>
      <c r="T170" s="129">
        <f>T171</f>
        <v>0</v>
      </c>
      <c r="AR170" s="123" t="s">
        <v>172</v>
      </c>
      <c r="AT170" s="130" t="s">
        <v>77</v>
      </c>
      <c r="AU170" s="130" t="s">
        <v>78</v>
      </c>
      <c r="AY170" s="123" t="s">
        <v>165</v>
      </c>
      <c r="BK170" s="131">
        <f>BK171</f>
        <v>0</v>
      </c>
    </row>
    <row r="171" spans="2:65" s="1" customFormat="1" ht="24.15" customHeight="1">
      <c r="B171" s="32"/>
      <c r="C171" s="134" t="s">
        <v>975</v>
      </c>
      <c r="D171" s="134" t="s">
        <v>168</v>
      </c>
      <c r="E171" s="135" t="s">
        <v>976</v>
      </c>
      <c r="F171" s="136" t="s">
        <v>977</v>
      </c>
      <c r="G171" s="137" t="s">
        <v>978</v>
      </c>
      <c r="H171" s="138">
        <v>25</v>
      </c>
      <c r="I171" s="139"/>
      <c r="J171" s="140">
        <f>ROUND(I171*H171,2)</f>
        <v>0</v>
      </c>
      <c r="K171" s="141"/>
      <c r="L171" s="32"/>
      <c r="M171" s="196" t="s">
        <v>1</v>
      </c>
      <c r="N171" s="197" t="s">
        <v>43</v>
      </c>
      <c r="O171" s="194"/>
      <c r="P171" s="198">
        <f>O171*H171</f>
        <v>0</v>
      </c>
      <c r="Q171" s="198">
        <v>0</v>
      </c>
      <c r="R171" s="198">
        <f>Q171*H171</f>
        <v>0</v>
      </c>
      <c r="S171" s="198">
        <v>0</v>
      </c>
      <c r="T171" s="199">
        <f>S171*H171</f>
        <v>0</v>
      </c>
      <c r="AR171" s="146" t="s">
        <v>979</v>
      </c>
      <c r="AT171" s="146" t="s">
        <v>168</v>
      </c>
      <c r="AU171" s="146" t="s">
        <v>86</v>
      </c>
      <c r="AY171" s="17" t="s">
        <v>165</v>
      </c>
      <c r="BE171" s="147">
        <f>IF(N171="základní",J171,0)</f>
        <v>0</v>
      </c>
      <c r="BF171" s="147">
        <f>IF(N171="snížená",J171,0)</f>
        <v>0</v>
      </c>
      <c r="BG171" s="147">
        <f>IF(N171="zákl. přenesená",J171,0)</f>
        <v>0</v>
      </c>
      <c r="BH171" s="147">
        <f>IF(N171="sníž. přenesená",J171,0)</f>
        <v>0</v>
      </c>
      <c r="BI171" s="147">
        <f>IF(N171="nulová",J171,0)</f>
        <v>0</v>
      </c>
      <c r="BJ171" s="17" t="s">
        <v>86</v>
      </c>
      <c r="BK171" s="147">
        <f>ROUND(I171*H171,2)</f>
        <v>0</v>
      </c>
      <c r="BL171" s="17" t="s">
        <v>979</v>
      </c>
      <c r="BM171" s="146" t="s">
        <v>980</v>
      </c>
    </row>
    <row r="172" spans="2:65" s="1" customFormat="1" ht="6.9" customHeight="1">
      <c r="B172" s="44"/>
      <c r="C172" s="45"/>
      <c r="D172" s="45"/>
      <c r="E172" s="45"/>
      <c r="F172" s="45"/>
      <c r="G172" s="45"/>
      <c r="H172" s="45"/>
      <c r="I172" s="45"/>
      <c r="J172" s="45"/>
      <c r="K172" s="45"/>
      <c r="L172" s="32"/>
    </row>
  </sheetData>
  <sheetProtection algorithmName="SHA-512" hashValue="upSLgAKPnx7FHyHVcm1kMGObfOpQpraW7cZ6Vwi/Hc2QrWZGbrVn+MmiEHUBVnwiKKLzjdcndhNtRxqklUFBWA==" saltValue="nyUlVfgZ1Re3gUVpuC0XDKc/WO4kBUBczXVOtry4jifoKMlsdze3iPL6OaF5oaBOdEqtcZ/RaCBnOjmaobBgNQ==" spinCount="100000" sheet="1" objects="1" scenarios="1" formatColumns="0" formatRows="0" autoFilter="0"/>
  <autoFilter ref="C121:K171" xr:uid="{00000000-0009-0000-0000-000004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209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1"/>
      <c r="AT2" s="17" t="s">
        <v>100</v>
      </c>
    </row>
    <row r="3" spans="2:4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88</v>
      </c>
    </row>
    <row r="4" spans="2:46" ht="24.9" customHeight="1">
      <c r="B4" s="20"/>
      <c r="D4" s="21" t="s">
        <v>111</v>
      </c>
      <c r="L4" s="20"/>
      <c r="M4" s="89" t="s">
        <v>10</v>
      </c>
      <c r="AT4" s="17" t="s">
        <v>4</v>
      </c>
    </row>
    <row r="5" spans="2:46" ht="6.9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6" t="str">
        <f>'Rekapitulace stavby'!K6</f>
        <v>Stavební úpravy v podkroví MŠ Radonice č.p.185</v>
      </c>
      <c r="F7" s="247"/>
      <c r="G7" s="247"/>
      <c r="H7" s="247"/>
      <c r="L7" s="20"/>
    </row>
    <row r="8" spans="2:46" s="1" customFormat="1" ht="12" customHeight="1">
      <c r="B8" s="32"/>
      <c r="D8" s="27" t="s">
        <v>120</v>
      </c>
      <c r="L8" s="32"/>
    </row>
    <row r="9" spans="2:46" s="1" customFormat="1" ht="16.5" customHeight="1">
      <c r="B9" s="32"/>
      <c r="E9" s="208" t="s">
        <v>981</v>
      </c>
      <c r="F9" s="248"/>
      <c r="G9" s="248"/>
      <c r="H9" s="248"/>
      <c r="L9" s="32"/>
    </row>
    <row r="10" spans="2:46" s="1" customFormat="1" ht="10.199999999999999">
      <c r="B10" s="32"/>
      <c r="L10" s="32"/>
    </row>
    <row r="11" spans="2:46" s="1" customFormat="1" ht="12" customHeight="1">
      <c r="B11" s="32"/>
      <c r="D11" s="27" t="s">
        <v>18</v>
      </c>
      <c r="F11" s="25" t="s">
        <v>19</v>
      </c>
      <c r="I11" s="27" t="s">
        <v>20</v>
      </c>
      <c r="J11" s="25" t="s">
        <v>1</v>
      </c>
      <c r="L11" s="32"/>
    </row>
    <row r="12" spans="2:46" s="1" customFormat="1" ht="12" customHeight="1">
      <c r="B12" s="32"/>
      <c r="D12" s="27" t="s">
        <v>22</v>
      </c>
      <c r="F12" s="25" t="s">
        <v>23</v>
      </c>
      <c r="I12" s="27" t="s">
        <v>24</v>
      </c>
      <c r="J12" s="52" t="str">
        <f>'Rekapitulace stavby'!AN8</f>
        <v>21. 1. 2025</v>
      </c>
      <c r="L12" s="32"/>
    </row>
    <row r="13" spans="2:46" s="1" customFormat="1" ht="10.8" customHeight="1">
      <c r="B13" s="32"/>
      <c r="L13" s="32"/>
    </row>
    <row r="14" spans="2:46" s="1" customFormat="1" ht="12" customHeight="1">
      <c r="B14" s="32"/>
      <c r="D14" s="27" t="s">
        <v>26</v>
      </c>
      <c r="I14" s="27" t="s">
        <v>27</v>
      </c>
      <c r="J14" s="25" t="s">
        <v>1</v>
      </c>
      <c r="L14" s="32"/>
    </row>
    <row r="15" spans="2:46" s="1" customFormat="1" ht="18" customHeight="1">
      <c r="B15" s="32"/>
      <c r="E15" s="25" t="s">
        <v>28</v>
      </c>
      <c r="I15" s="27" t="s">
        <v>29</v>
      </c>
      <c r="J15" s="25" t="s">
        <v>1</v>
      </c>
      <c r="L15" s="32"/>
    </row>
    <row r="16" spans="2:46" s="1" customFormat="1" ht="6.9" customHeight="1">
      <c r="B16" s="32"/>
      <c r="L16" s="32"/>
    </row>
    <row r="17" spans="2:12" s="1" customFormat="1" ht="12" customHeight="1">
      <c r="B17" s="32"/>
      <c r="D17" s="27" t="s">
        <v>30</v>
      </c>
      <c r="I17" s="27" t="s">
        <v>27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49" t="str">
        <f>'Rekapitulace stavby'!E14</f>
        <v>Vyplň údaj</v>
      </c>
      <c r="F18" s="230"/>
      <c r="G18" s="230"/>
      <c r="H18" s="230"/>
      <c r="I18" s="27" t="s">
        <v>29</v>
      </c>
      <c r="J18" s="28" t="str">
        <f>'Rekapitulace stavby'!AN14</f>
        <v>Vyplň údaj</v>
      </c>
      <c r="L18" s="32"/>
    </row>
    <row r="19" spans="2:12" s="1" customFormat="1" ht="6.9" customHeight="1">
      <c r="B19" s="32"/>
      <c r="L19" s="32"/>
    </row>
    <row r="20" spans="2:12" s="1" customFormat="1" ht="12" customHeight="1">
      <c r="B20" s="32"/>
      <c r="D20" s="27" t="s">
        <v>32</v>
      </c>
      <c r="I20" s="27" t="s">
        <v>27</v>
      </c>
      <c r="J20" s="25" t="s">
        <v>1</v>
      </c>
      <c r="L20" s="32"/>
    </row>
    <row r="21" spans="2:12" s="1" customFormat="1" ht="18" customHeight="1">
      <c r="B21" s="32"/>
      <c r="E21" s="25" t="s">
        <v>33</v>
      </c>
      <c r="I21" s="27" t="s">
        <v>29</v>
      </c>
      <c r="J21" s="25" t="s">
        <v>1</v>
      </c>
      <c r="L21" s="32"/>
    </row>
    <row r="22" spans="2:12" s="1" customFormat="1" ht="6.9" customHeight="1">
      <c r="B22" s="32"/>
      <c r="L22" s="32"/>
    </row>
    <row r="23" spans="2:12" s="1" customFormat="1" ht="12" customHeight="1">
      <c r="B23" s="32"/>
      <c r="D23" s="27" t="s">
        <v>35</v>
      </c>
      <c r="I23" s="27" t="s">
        <v>27</v>
      </c>
      <c r="J23" s="25" t="s">
        <v>1</v>
      </c>
      <c r="L23" s="32"/>
    </row>
    <row r="24" spans="2:12" s="1" customFormat="1" ht="18" customHeight="1">
      <c r="B24" s="32"/>
      <c r="E24" s="25" t="s">
        <v>36</v>
      </c>
      <c r="I24" s="27" t="s">
        <v>29</v>
      </c>
      <c r="J24" s="25" t="s">
        <v>1</v>
      </c>
      <c r="L24" s="32"/>
    </row>
    <row r="25" spans="2:12" s="1" customFormat="1" ht="6.9" customHeight="1">
      <c r="B25" s="32"/>
      <c r="L25" s="32"/>
    </row>
    <row r="26" spans="2:12" s="1" customFormat="1" ht="12" customHeight="1">
      <c r="B26" s="32"/>
      <c r="D26" s="27" t="s">
        <v>37</v>
      </c>
      <c r="L26" s="32"/>
    </row>
    <row r="27" spans="2:12" s="7" customFormat="1" ht="16.5" customHeight="1">
      <c r="B27" s="90"/>
      <c r="E27" s="235" t="s">
        <v>1</v>
      </c>
      <c r="F27" s="235"/>
      <c r="G27" s="235"/>
      <c r="H27" s="235"/>
      <c r="L27" s="90"/>
    </row>
    <row r="28" spans="2:12" s="1" customFormat="1" ht="6.9" customHeight="1">
      <c r="B28" s="32"/>
      <c r="L28" s="32"/>
    </row>
    <row r="29" spans="2:12" s="1" customFormat="1" ht="6.9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35" customHeight="1">
      <c r="B30" s="32"/>
      <c r="D30" s="91" t="s">
        <v>38</v>
      </c>
      <c r="J30" s="66">
        <f>ROUND(J121, 2)</f>
        <v>0</v>
      </c>
      <c r="L30" s="32"/>
    </row>
    <row r="31" spans="2:12" s="1" customFormat="1" ht="6.9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4" customHeight="1">
      <c r="B32" s="32"/>
      <c r="F32" s="35" t="s">
        <v>40</v>
      </c>
      <c r="I32" s="35" t="s">
        <v>39</v>
      </c>
      <c r="J32" s="35" t="s">
        <v>41</v>
      </c>
      <c r="L32" s="32"/>
    </row>
    <row r="33" spans="2:12" s="1" customFormat="1" ht="14.4" customHeight="1">
      <c r="B33" s="32"/>
      <c r="D33" s="55" t="s">
        <v>42</v>
      </c>
      <c r="E33" s="27" t="s">
        <v>43</v>
      </c>
      <c r="F33" s="92">
        <f>ROUND((SUM(BE121:BE208)),  2)</f>
        <v>0</v>
      </c>
      <c r="I33" s="93">
        <v>0.21</v>
      </c>
      <c r="J33" s="92">
        <f>ROUND(((SUM(BE121:BE208))*I33),  2)</f>
        <v>0</v>
      </c>
      <c r="L33" s="32"/>
    </row>
    <row r="34" spans="2:12" s="1" customFormat="1" ht="14.4" customHeight="1">
      <c r="B34" s="32"/>
      <c r="E34" s="27" t="s">
        <v>44</v>
      </c>
      <c r="F34" s="92">
        <f>ROUND((SUM(BF121:BF208)),  2)</f>
        <v>0</v>
      </c>
      <c r="I34" s="93">
        <v>0.12</v>
      </c>
      <c r="J34" s="92">
        <f>ROUND(((SUM(BF121:BF208))*I34),  2)</f>
        <v>0</v>
      </c>
      <c r="L34" s="32"/>
    </row>
    <row r="35" spans="2:12" s="1" customFormat="1" ht="14.4" hidden="1" customHeight="1">
      <c r="B35" s="32"/>
      <c r="E35" s="27" t="s">
        <v>45</v>
      </c>
      <c r="F35" s="92">
        <f>ROUND((SUM(BG121:BG208)),  2)</f>
        <v>0</v>
      </c>
      <c r="I35" s="93">
        <v>0.21</v>
      </c>
      <c r="J35" s="92">
        <f>0</f>
        <v>0</v>
      </c>
      <c r="L35" s="32"/>
    </row>
    <row r="36" spans="2:12" s="1" customFormat="1" ht="14.4" hidden="1" customHeight="1">
      <c r="B36" s="32"/>
      <c r="E36" s="27" t="s">
        <v>46</v>
      </c>
      <c r="F36" s="92">
        <f>ROUND((SUM(BH121:BH208)),  2)</f>
        <v>0</v>
      </c>
      <c r="I36" s="93">
        <v>0.12</v>
      </c>
      <c r="J36" s="92">
        <f>0</f>
        <v>0</v>
      </c>
      <c r="L36" s="32"/>
    </row>
    <row r="37" spans="2:12" s="1" customFormat="1" ht="14.4" hidden="1" customHeight="1">
      <c r="B37" s="32"/>
      <c r="E37" s="27" t="s">
        <v>47</v>
      </c>
      <c r="F37" s="92">
        <f>ROUND((SUM(BI121:BI208)),  2)</f>
        <v>0</v>
      </c>
      <c r="I37" s="93">
        <v>0</v>
      </c>
      <c r="J37" s="92">
        <f>0</f>
        <v>0</v>
      </c>
      <c r="L37" s="32"/>
    </row>
    <row r="38" spans="2:12" s="1" customFormat="1" ht="6.9" customHeight="1">
      <c r="B38" s="32"/>
      <c r="L38" s="32"/>
    </row>
    <row r="39" spans="2:12" s="1" customFormat="1" ht="25.35" customHeight="1">
      <c r="B39" s="32"/>
      <c r="C39" s="94"/>
      <c r="D39" s="95" t="s">
        <v>48</v>
      </c>
      <c r="E39" s="57"/>
      <c r="F39" s="57"/>
      <c r="G39" s="96" t="s">
        <v>49</v>
      </c>
      <c r="H39" s="97" t="s">
        <v>50</v>
      </c>
      <c r="I39" s="57"/>
      <c r="J39" s="98">
        <f>SUM(J30:J37)</f>
        <v>0</v>
      </c>
      <c r="K39" s="99"/>
      <c r="L39" s="32"/>
    </row>
    <row r="40" spans="2:12" s="1" customFormat="1" ht="14.4" customHeight="1">
      <c r="B40" s="32"/>
      <c r="L40" s="32"/>
    </row>
    <row r="41" spans="2:12" ht="14.4" customHeight="1">
      <c r="B41" s="20"/>
      <c r="L41" s="20"/>
    </row>
    <row r="42" spans="2:12" ht="14.4" customHeight="1">
      <c r="B42" s="20"/>
      <c r="L42" s="20"/>
    </row>
    <row r="43" spans="2:12" ht="14.4" customHeight="1">
      <c r="B43" s="20"/>
      <c r="L43" s="20"/>
    </row>
    <row r="44" spans="2:12" ht="14.4" customHeight="1">
      <c r="B44" s="20"/>
      <c r="L44" s="20"/>
    </row>
    <row r="45" spans="2:12" ht="14.4" customHeight="1">
      <c r="B45" s="20"/>
      <c r="L45" s="20"/>
    </row>
    <row r="46" spans="2:12" ht="14.4" customHeight="1">
      <c r="B46" s="20"/>
      <c r="L46" s="20"/>
    </row>
    <row r="47" spans="2:12" ht="14.4" customHeight="1">
      <c r="B47" s="20"/>
      <c r="L47" s="20"/>
    </row>
    <row r="48" spans="2:12" ht="14.4" customHeight="1">
      <c r="B48" s="20"/>
      <c r="L48" s="20"/>
    </row>
    <row r="49" spans="2:12" ht="14.4" customHeight="1">
      <c r="B49" s="20"/>
      <c r="L49" s="20"/>
    </row>
    <row r="50" spans="2:12" s="1" customFormat="1" ht="14.4" customHeight="1">
      <c r="B50" s="32"/>
      <c r="D50" s="41" t="s">
        <v>51</v>
      </c>
      <c r="E50" s="42"/>
      <c r="F50" s="42"/>
      <c r="G50" s="41" t="s">
        <v>52</v>
      </c>
      <c r="H50" s="42"/>
      <c r="I50" s="42"/>
      <c r="J50" s="42"/>
      <c r="K50" s="42"/>
      <c r="L50" s="32"/>
    </row>
    <row r="51" spans="2:12" ht="10.199999999999999">
      <c r="B51" s="20"/>
      <c r="L51" s="20"/>
    </row>
    <row r="52" spans="2:12" ht="10.199999999999999">
      <c r="B52" s="20"/>
      <c r="L52" s="20"/>
    </row>
    <row r="53" spans="2:12" ht="10.199999999999999">
      <c r="B53" s="20"/>
      <c r="L53" s="20"/>
    </row>
    <row r="54" spans="2:12" ht="10.199999999999999">
      <c r="B54" s="20"/>
      <c r="L54" s="20"/>
    </row>
    <row r="55" spans="2:12" ht="10.199999999999999">
      <c r="B55" s="20"/>
      <c r="L55" s="20"/>
    </row>
    <row r="56" spans="2:12" ht="10.199999999999999">
      <c r="B56" s="20"/>
      <c r="L56" s="20"/>
    </row>
    <row r="57" spans="2:12" ht="10.199999999999999">
      <c r="B57" s="20"/>
      <c r="L57" s="20"/>
    </row>
    <row r="58" spans="2:12" ht="10.199999999999999">
      <c r="B58" s="20"/>
      <c r="L58" s="20"/>
    </row>
    <row r="59" spans="2:12" ht="10.199999999999999">
      <c r="B59" s="20"/>
      <c r="L59" s="20"/>
    </row>
    <row r="60" spans="2:12" ht="10.199999999999999">
      <c r="B60" s="20"/>
      <c r="L60" s="20"/>
    </row>
    <row r="61" spans="2:12" s="1" customFormat="1" ht="13.2">
      <c r="B61" s="32"/>
      <c r="D61" s="43" t="s">
        <v>53</v>
      </c>
      <c r="E61" s="34"/>
      <c r="F61" s="100" t="s">
        <v>54</v>
      </c>
      <c r="G61" s="43" t="s">
        <v>53</v>
      </c>
      <c r="H61" s="34"/>
      <c r="I61" s="34"/>
      <c r="J61" s="101" t="s">
        <v>54</v>
      </c>
      <c r="K61" s="34"/>
      <c r="L61" s="32"/>
    </row>
    <row r="62" spans="2:12" ht="10.199999999999999">
      <c r="B62" s="20"/>
      <c r="L62" s="20"/>
    </row>
    <row r="63" spans="2:12" ht="10.199999999999999">
      <c r="B63" s="20"/>
      <c r="L63" s="20"/>
    </row>
    <row r="64" spans="2:12" ht="10.199999999999999">
      <c r="B64" s="20"/>
      <c r="L64" s="20"/>
    </row>
    <row r="65" spans="2:12" s="1" customFormat="1" ht="13.2">
      <c r="B65" s="32"/>
      <c r="D65" s="41" t="s">
        <v>55</v>
      </c>
      <c r="E65" s="42"/>
      <c r="F65" s="42"/>
      <c r="G65" s="41" t="s">
        <v>56</v>
      </c>
      <c r="H65" s="42"/>
      <c r="I65" s="42"/>
      <c r="J65" s="42"/>
      <c r="K65" s="42"/>
      <c r="L65" s="32"/>
    </row>
    <row r="66" spans="2:12" ht="10.199999999999999">
      <c r="B66" s="20"/>
      <c r="L66" s="20"/>
    </row>
    <row r="67" spans="2:12" ht="10.199999999999999">
      <c r="B67" s="20"/>
      <c r="L67" s="20"/>
    </row>
    <row r="68" spans="2:12" ht="10.199999999999999">
      <c r="B68" s="20"/>
      <c r="L68" s="20"/>
    </row>
    <row r="69" spans="2:12" ht="10.199999999999999">
      <c r="B69" s="20"/>
      <c r="L69" s="20"/>
    </row>
    <row r="70" spans="2:12" ht="10.199999999999999">
      <c r="B70" s="20"/>
      <c r="L70" s="20"/>
    </row>
    <row r="71" spans="2:12" ht="10.199999999999999">
      <c r="B71" s="20"/>
      <c r="L71" s="20"/>
    </row>
    <row r="72" spans="2:12" ht="10.199999999999999">
      <c r="B72" s="20"/>
      <c r="L72" s="20"/>
    </row>
    <row r="73" spans="2:12" ht="10.199999999999999">
      <c r="B73" s="20"/>
      <c r="L73" s="20"/>
    </row>
    <row r="74" spans="2:12" ht="10.199999999999999">
      <c r="B74" s="20"/>
      <c r="L74" s="20"/>
    </row>
    <row r="75" spans="2:12" ht="10.199999999999999">
      <c r="B75" s="20"/>
      <c r="L75" s="20"/>
    </row>
    <row r="76" spans="2:12" s="1" customFormat="1" ht="13.2">
      <c r="B76" s="32"/>
      <c r="D76" s="43" t="s">
        <v>53</v>
      </c>
      <c r="E76" s="34"/>
      <c r="F76" s="100" t="s">
        <v>54</v>
      </c>
      <c r="G76" s="43" t="s">
        <v>53</v>
      </c>
      <c r="H76" s="34"/>
      <c r="I76" s="34"/>
      <c r="J76" s="101" t="s">
        <v>54</v>
      </c>
      <c r="K76" s="34"/>
      <c r="L76" s="32"/>
    </row>
    <row r="77" spans="2:12" s="1" customFormat="1" ht="14.4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6.9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4.9" customHeight="1">
      <c r="B82" s="32"/>
      <c r="C82" s="21" t="s">
        <v>130</v>
      </c>
      <c r="L82" s="32"/>
    </row>
    <row r="83" spans="2:47" s="1" customFormat="1" ht="6.9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46" t="str">
        <f>E7</f>
        <v>Stavební úpravy v podkroví MŠ Radonice č.p.185</v>
      </c>
      <c r="F85" s="247"/>
      <c r="G85" s="247"/>
      <c r="H85" s="247"/>
      <c r="L85" s="32"/>
    </row>
    <row r="86" spans="2:47" s="1" customFormat="1" ht="12" customHeight="1">
      <c r="B86" s="32"/>
      <c r="C86" s="27" t="s">
        <v>120</v>
      </c>
      <c r="L86" s="32"/>
    </row>
    <row r="87" spans="2:47" s="1" customFormat="1" ht="16.5" customHeight="1">
      <c r="B87" s="32"/>
      <c r="E87" s="208" t="str">
        <f>E9</f>
        <v>05 - SO 05 elektroinstalace</v>
      </c>
      <c r="F87" s="248"/>
      <c r="G87" s="248"/>
      <c r="H87" s="248"/>
      <c r="L87" s="32"/>
    </row>
    <row r="88" spans="2:47" s="1" customFormat="1" ht="6.9" customHeight="1">
      <c r="B88" s="32"/>
      <c r="L88" s="32"/>
    </row>
    <row r="89" spans="2:47" s="1" customFormat="1" ht="12" customHeight="1">
      <c r="B89" s="32"/>
      <c r="C89" s="27" t="s">
        <v>22</v>
      </c>
      <c r="F89" s="25" t="str">
        <f>F12</f>
        <v>Radonice</v>
      </c>
      <c r="I89" s="27" t="s">
        <v>24</v>
      </c>
      <c r="J89" s="52" t="str">
        <f>IF(J12="","",J12)</f>
        <v>21. 1. 2025</v>
      </c>
      <c r="L89" s="32"/>
    </row>
    <row r="90" spans="2:47" s="1" customFormat="1" ht="6.9" customHeight="1">
      <c r="B90" s="32"/>
      <c r="L90" s="32"/>
    </row>
    <row r="91" spans="2:47" s="1" customFormat="1" ht="15.15" customHeight="1">
      <c r="B91" s="32"/>
      <c r="C91" s="27" t="s">
        <v>26</v>
      </c>
      <c r="F91" s="25" t="str">
        <f>E15</f>
        <v>Obec Radonice, Na Skále 185, 25073 Radonice</v>
      </c>
      <c r="I91" s="27" t="s">
        <v>32</v>
      </c>
      <c r="J91" s="30" t="str">
        <f>E21</f>
        <v>Ing. Aleš Moudrý</v>
      </c>
      <c r="L91" s="32"/>
    </row>
    <row r="92" spans="2:47" s="1" customFormat="1" ht="15.15" customHeight="1">
      <c r="B92" s="32"/>
      <c r="C92" s="27" t="s">
        <v>30</v>
      </c>
      <c r="F92" s="25" t="str">
        <f>IF(E18="","",E18)</f>
        <v>Vyplň údaj</v>
      </c>
      <c r="I92" s="27" t="s">
        <v>35</v>
      </c>
      <c r="J92" s="30" t="str">
        <f>E24</f>
        <v>Ing. Václav Výmola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2" t="s">
        <v>131</v>
      </c>
      <c r="D94" s="94"/>
      <c r="E94" s="94"/>
      <c r="F94" s="94"/>
      <c r="G94" s="94"/>
      <c r="H94" s="94"/>
      <c r="I94" s="94"/>
      <c r="J94" s="103" t="s">
        <v>132</v>
      </c>
      <c r="K94" s="94"/>
      <c r="L94" s="32"/>
    </row>
    <row r="95" spans="2:47" s="1" customFormat="1" ht="10.35" customHeight="1">
      <c r="B95" s="32"/>
      <c r="L95" s="32"/>
    </row>
    <row r="96" spans="2:47" s="1" customFormat="1" ht="22.8" customHeight="1">
      <c r="B96" s="32"/>
      <c r="C96" s="104" t="s">
        <v>133</v>
      </c>
      <c r="J96" s="66">
        <f>J121</f>
        <v>0</v>
      </c>
      <c r="L96" s="32"/>
      <c r="AU96" s="17" t="s">
        <v>134</v>
      </c>
    </row>
    <row r="97" spans="2:12" s="8" customFormat="1" ht="24.9" customHeight="1">
      <c r="B97" s="105"/>
      <c r="D97" s="106" t="s">
        <v>141</v>
      </c>
      <c r="E97" s="107"/>
      <c r="F97" s="107"/>
      <c r="G97" s="107"/>
      <c r="H97" s="107"/>
      <c r="I97" s="107"/>
      <c r="J97" s="108">
        <f>J122</f>
        <v>0</v>
      </c>
      <c r="L97" s="105"/>
    </row>
    <row r="98" spans="2:12" s="9" customFormat="1" ht="19.95" customHeight="1">
      <c r="B98" s="109"/>
      <c r="D98" s="110" t="s">
        <v>143</v>
      </c>
      <c r="E98" s="111"/>
      <c r="F98" s="111"/>
      <c r="G98" s="111"/>
      <c r="H98" s="111"/>
      <c r="I98" s="111"/>
      <c r="J98" s="112">
        <f>J123</f>
        <v>0</v>
      </c>
      <c r="L98" s="109"/>
    </row>
    <row r="99" spans="2:12" s="8" customFormat="1" ht="24.9" customHeight="1">
      <c r="B99" s="105"/>
      <c r="D99" s="106" t="s">
        <v>982</v>
      </c>
      <c r="E99" s="107"/>
      <c r="F99" s="107"/>
      <c r="G99" s="107"/>
      <c r="H99" s="107"/>
      <c r="I99" s="107"/>
      <c r="J99" s="108">
        <f>J204</f>
        <v>0</v>
      </c>
      <c r="L99" s="105"/>
    </row>
    <row r="100" spans="2:12" s="9" customFormat="1" ht="19.95" customHeight="1">
      <c r="B100" s="109"/>
      <c r="D100" s="110" t="s">
        <v>983</v>
      </c>
      <c r="E100" s="111"/>
      <c r="F100" s="111"/>
      <c r="G100" s="111"/>
      <c r="H100" s="111"/>
      <c r="I100" s="111"/>
      <c r="J100" s="112">
        <f>J205</f>
        <v>0</v>
      </c>
      <c r="L100" s="109"/>
    </row>
    <row r="101" spans="2:12" s="8" customFormat="1" ht="24.9" customHeight="1">
      <c r="B101" s="105"/>
      <c r="D101" s="106" t="s">
        <v>834</v>
      </c>
      <c r="E101" s="107"/>
      <c r="F101" s="107"/>
      <c r="G101" s="107"/>
      <c r="H101" s="107"/>
      <c r="I101" s="107"/>
      <c r="J101" s="108">
        <f>J207</f>
        <v>0</v>
      </c>
      <c r="L101" s="105"/>
    </row>
    <row r="102" spans="2:12" s="1" customFormat="1" ht="21.75" customHeight="1">
      <c r="B102" s="32"/>
      <c r="L102" s="32"/>
    </row>
    <row r="103" spans="2:12" s="1" customFormat="1" ht="6.9" customHeight="1">
      <c r="B103" s="44"/>
      <c r="C103" s="45"/>
      <c r="D103" s="45"/>
      <c r="E103" s="45"/>
      <c r="F103" s="45"/>
      <c r="G103" s="45"/>
      <c r="H103" s="45"/>
      <c r="I103" s="45"/>
      <c r="J103" s="45"/>
      <c r="K103" s="45"/>
      <c r="L103" s="32"/>
    </row>
    <row r="107" spans="2:12" s="1" customFormat="1" ht="6.9" customHeight="1">
      <c r="B107" s="46"/>
      <c r="C107" s="47"/>
      <c r="D107" s="47"/>
      <c r="E107" s="47"/>
      <c r="F107" s="47"/>
      <c r="G107" s="47"/>
      <c r="H107" s="47"/>
      <c r="I107" s="47"/>
      <c r="J107" s="47"/>
      <c r="K107" s="47"/>
      <c r="L107" s="32"/>
    </row>
    <row r="108" spans="2:12" s="1" customFormat="1" ht="24.9" customHeight="1">
      <c r="B108" s="32"/>
      <c r="C108" s="21" t="s">
        <v>150</v>
      </c>
      <c r="L108" s="32"/>
    </row>
    <row r="109" spans="2:12" s="1" customFormat="1" ht="6.9" customHeight="1">
      <c r="B109" s="32"/>
      <c r="L109" s="32"/>
    </row>
    <row r="110" spans="2:12" s="1" customFormat="1" ht="12" customHeight="1">
      <c r="B110" s="32"/>
      <c r="C110" s="27" t="s">
        <v>16</v>
      </c>
      <c r="L110" s="32"/>
    </row>
    <row r="111" spans="2:12" s="1" customFormat="1" ht="16.5" customHeight="1">
      <c r="B111" s="32"/>
      <c r="E111" s="246" t="str">
        <f>E7</f>
        <v>Stavební úpravy v podkroví MŠ Radonice č.p.185</v>
      </c>
      <c r="F111" s="247"/>
      <c r="G111" s="247"/>
      <c r="H111" s="247"/>
      <c r="L111" s="32"/>
    </row>
    <row r="112" spans="2:12" s="1" customFormat="1" ht="12" customHeight="1">
      <c r="B112" s="32"/>
      <c r="C112" s="27" t="s">
        <v>120</v>
      </c>
      <c r="L112" s="32"/>
    </row>
    <row r="113" spans="2:65" s="1" customFormat="1" ht="16.5" customHeight="1">
      <c r="B113" s="32"/>
      <c r="E113" s="208" t="str">
        <f>E9</f>
        <v>05 - SO 05 elektroinstalace</v>
      </c>
      <c r="F113" s="248"/>
      <c r="G113" s="248"/>
      <c r="H113" s="248"/>
      <c r="L113" s="32"/>
    </row>
    <row r="114" spans="2:65" s="1" customFormat="1" ht="6.9" customHeight="1">
      <c r="B114" s="32"/>
      <c r="L114" s="32"/>
    </row>
    <row r="115" spans="2:65" s="1" customFormat="1" ht="12" customHeight="1">
      <c r="B115" s="32"/>
      <c r="C115" s="27" t="s">
        <v>22</v>
      </c>
      <c r="F115" s="25" t="str">
        <f>F12</f>
        <v>Radonice</v>
      </c>
      <c r="I115" s="27" t="s">
        <v>24</v>
      </c>
      <c r="J115" s="52" t="str">
        <f>IF(J12="","",J12)</f>
        <v>21. 1. 2025</v>
      </c>
      <c r="L115" s="32"/>
    </row>
    <row r="116" spans="2:65" s="1" customFormat="1" ht="6.9" customHeight="1">
      <c r="B116" s="32"/>
      <c r="L116" s="32"/>
    </row>
    <row r="117" spans="2:65" s="1" customFormat="1" ht="15.15" customHeight="1">
      <c r="B117" s="32"/>
      <c r="C117" s="27" t="s">
        <v>26</v>
      </c>
      <c r="F117" s="25" t="str">
        <f>E15</f>
        <v>Obec Radonice, Na Skále 185, 25073 Radonice</v>
      </c>
      <c r="I117" s="27" t="s">
        <v>32</v>
      </c>
      <c r="J117" s="30" t="str">
        <f>E21</f>
        <v>Ing. Aleš Moudrý</v>
      </c>
      <c r="L117" s="32"/>
    </row>
    <row r="118" spans="2:65" s="1" customFormat="1" ht="15.15" customHeight="1">
      <c r="B118" s="32"/>
      <c r="C118" s="27" t="s">
        <v>30</v>
      </c>
      <c r="F118" s="25" t="str">
        <f>IF(E18="","",E18)</f>
        <v>Vyplň údaj</v>
      </c>
      <c r="I118" s="27" t="s">
        <v>35</v>
      </c>
      <c r="J118" s="30" t="str">
        <f>E24</f>
        <v>Ing. Václav Výmola</v>
      </c>
      <c r="L118" s="32"/>
    </row>
    <row r="119" spans="2:65" s="1" customFormat="1" ht="10.35" customHeight="1">
      <c r="B119" s="32"/>
      <c r="L119" s="32"/>
    </row>
    <row r="120" spans="2:65" s="10" customFormat="1" ht="29.25" customHeight="1">
      <c r="B120" s="113"/>
      <c r="C120" s="114" t="s">
        <v>151</v>
      </c>
      <c r="D120" s="115" t="s">
        <v>63</v>
      </c>
      <c r="E120" s="115" t="s">
        <v>59</v>
      </c>
      <c r="F120" s="115" t="s">
        <v>60</v>
      </c>
      <c r="G120" s="115" t="s">
        <v>152</v>
      </c>
      <c r="H120" s="115" t="s">
        <v>153</v>
      </c>
      <c r="I120" s="115" t="s">
        <v>154</v>
      </c>
      <c r="J120" s="116" t="s">
        <v>132</v>
      </c>
      <c r="K120" s="117" t="s">
        <v>155</v>
      </c>
      <c r="L120" s="113"/>
      <c r="M120" s="59" t="s">
        <v>1</v>
      </c>
      <c r="N120" s="60" t="s">
        <v>42</v>
      </c>
      <c r="O120" s="60" t="s">
        <v>156</v>
      </c>
      <c r="P120" s="60" t="s">
        <v>157</v>
      </c>
      <c r="Q120" s="60" t="s">
        <v>158</v>
      </c>
      <c r="R120" s="60" t="s">
        <v>159</v>
      </c>
      <c r="S120" s="60" t="s">
        <v>160</v>
      </c>
      <c r="T120" s="61" t="s">
        <v>161</v>
      </c>
    </row>
    <row r="121" spans="2:65" s="1" customFormat="1" ht="22.8" customHeight="1">
      <c r="B121" s="32"/>
      <c r="C121" s="64" t="s">
        <v>162</v>
      </c>
      <c r="J121" s="118">
        <f>BK121</f>
        <v>0</v>
      </c>
      <c r="L121" s="32"/>
      <c r="M121" s="62"/>
      <c r="N121" s="53"/>
      <c r="O121" s="53"/>
      <c r="P121" s="119">
        <f>P122+P204+P207</f>
        <v>0</v>
      </c>
      <c r="Q121" s="53"/>
      <c r="R121" s="119">
        <f>R122+R204+R207</f>
        <v>0.28258899999999998</v>
      </c>
      <c r="S121" s="53"/>
      <c r="T121" s="120">
        <f>T122+T204+T207</f>
        <v>0.03</v>
      </c>
      <c r="AT121" s="17" t="s">
        <v>77</v>
      </c>
      <c r="AU121" s="17" t="s">
        <v>134</v>
      </c>
      <c r="BK121" s="121">
        <f>BK122+BK204+BK207</f>
        <v>0</v>
      </c>
    </row>
    <row r="122" spans="2:65" s="11" customFormat="1" ht="25.95" customHeight="1">
      <c r="B122" s="122"/>
      <c r="D122" s="123" t="s">
        <v>77</v>
      </c>
      <c r="E122" s="124" t="s">
        <v>294</v>
      </c>
      <c r="F122" s="124" t="s">
        <v>295</v>
      </c>
      <c r="I122" s="125"/>
      <c r="J122" s="126">
        <f>BK122</f>
        <v>0</v>
      </c>
      <c r="L122" s="122"/>
      <c r="M122" s="127"/>
      <c r="P122" s="128">
        <f>P123</f>
        <v>0</v>
      </c>
      <c r="R122" s="128">
        <f>R123</f>
        <v>0.28258899999999998</v>
      </c>
      <c r="T122" s="129">
        <f>T123</f>
        <v>0</v>
      </c>
      <c r="AR122" s="123" t="s">
        <v>88</v>
      </c>
      <c r="AT122" s="130" t="s">
        <v>77</v>
      </c>
      <c r="AU122" s="130" t="s">
        <v>78</v>
      </c>
      <c r="AY122" s="123" t="s">
        <v>165</v>
      </c>
      <c r="BK122" s="131">
        <f>BK123</f>
        <v>0</v>
      </c>
    </row>
    <row r="123" spans="2:65" s="11" customFormat="1" ht="22.8" customHeight="1">
      <c r="B123" s="122"/>
      <c r="D123" s="123" t="s">
        <v>77</v>
      </c>
      <c r="E123" s="132" t="s">
        <v>347</v>
      </c>
      <c r="F123" s="132" t="s">
        <v>348</v>
      </c>
      <c r="I123" s="125"/>
      <c r="J123" s="133">
        <f>BK123</f>
        <v>0</v>
      </c>
      <c r="L123" s="122"/>
      <c r="M123" s="127"/>
      <c r="P123" s="128">
        <f>SUM(P124:P203)</f>
        <v>0</v>
      </c>
      <c r="R123" s="128">
        <f>SUM(R124:R203)</f>
        <v>0.28258899999999998</v>
      </c>
      <c r="T123" s="129">
        <f>SUM(T124:T203)</f>
        <v>0</v>
      </c>
      <c r="AR123" s="123" t="s">
        <v>88</v>
      </c>
      <c r="AT123" s="130" t="s">
        <v>77</v>
      </c>
      <c r="AU123" s="130" t="s">
        <v>86</v>
      </c>
      <c r="AY123" s="123" t="s">
        <v>165</v>
      </c>
      <c r="BK123" s="131">
        <f>SUM(BK124:BK203)</f>
        <v>0</v>
      </c>
    </row>
    <row r="124" spans="2:65" s="1" customFormat="1" ht="24.15" customHeight="1">
      <c r="B124" s="32"/>
      <c r="C124" s="134" t="s">
        <v>86</v>
      </c>
      <c r="D124" s="134" t="s">
        <v>168</v>
      </c>
      <c r="E124" s="135" t="s">
        <v>984</v>
      </c>
      <c r="F124" s="136" t="s">
        <v>985</v>
      </c>
      <c r="G124" s="137" t="s">
        <v>207</v>
      </c>
      <c r="H124" s="138">
        <v>80</v>
      </c>
      <c r="I124" s="139"/>
      <c r="J124" s="140">
        <f>ROUND(I124*H124,2)</f>
        <v>0</v>
      </c>
      <c r="K124" s="141"/>
      <c r="L124" s="32"/>
      <c r="M124" s="142" t="s">
        <v>1</v>
      </c>
      <c r="N124" s="143" t="s">
        <v>43</v>
      </c>
      <c r="P124" s="144">
        <f>O124*H124</f>
        <v>0</v>
      </c>
      <c r="Q124" s="144">
        <v>0</v>
      </c>
      <c r="R124" s="144">
        <f>Q124*H124</f>
        <v>0</v>
      </c>
      <c r="S124" s="144">
        <v>0</v>
      </c>
      <c r="T124" s="145">
        <f>S124*H124</f>
        <v>0</v>
      </c>
      <c r="AR124" s="146" t="s">
        <v>301</v>
      </c>
      <c r="AT124" s="146" t="s">
        <v>168</v>
      </c>
      <c r="AU124" s="146" t="s">
        <v>88</v>
      </c>
      <c r="AY124" s="17" t="s">
        <v>165</v>
      </c>
      <c r="BE124" s="147">
        <f>IF(N124="základní",J124,0)</f>
        <v>0</v>
      </c>
      <c r="BF124" s="147">
        <f>IF(N124="snížená",J124,0)</f>
        <v>0</v>
      </c>
      <c r="BG124" s="147">
        <f>IF(N124="zákl. přenesená",J124,0)</f>
        <v>0</v>
      </c>
      <c r="BH124" s="147">
        <f>IF(N124="sníž. přenesená",J124,0)</f>
        <v>0</v>
      </c>
      <c r="BI124" s="147">
        <f>IF(N124="nulová",J124,0)</f>
        <v>0</v>
      </c>
      <c r="BJ124" s="17" t="s">
        <v>86</v>
      </c>
      <c r="BK124" s="147">
        <f>ROUND(I124*H124,2)</f>
        <v>0</v>
      </c>
      <c r="BL124" s="17" t="s">
        <v>301</v>
      </c>
      <c r="BM124" s="146" t="s">
        <v>986</v>
      </c>
    </row>
    <row r="125" spans="2:65" s="1" customFormat="1" ht="24.15" customHeight="1">
      <c r="B125" s="32"/>
      <c r="C125" s="176" t="s">
        <v>88</v>
      </c>
      <c r="D125" s="176" t="s">
        <v>185</v>
      </c>
      <c r="E125" s="177" t="s">
        <v>987</v>
      </c>
      <c r="F125" s="178" t="s">
        <v>988</v>
      </c>
      <c r="G125" s="179" t="s">
        <v>207</v>
      </c>
      <c r="H125" s="180">
        <v>84</v>
      </c>
      <c r="I125" s="181"/>
      <c r="J125" s="182">
        <f>ROUND(I125*H125,2)</f>
        <v>0</v>
      </c>
      <c r="K125" s="183"/>
      <c r="L125" s="184"/>
      <c r="M125" s="185" t="s">
        <v>1</v>
      </c>
      <c r="N125" s="186" t="s">
        <v>43</v>
      </c>
      <c r="P125" s="144">
        <f>O125*H125</f>
        <v>0</v>
      </c>
      <c r="Q125" s="144">
        <v>1E-4</v>
      </c>
      <c r="R125" s="144">
        <f>Q125*H125</f>
        <v>8.4000000000000012E-3</v>
      </c>
      <c r="S125" s="144">
        <v>0</v>
      </c>
      <c r="T125" s="145">
        <f>S125*H125</f>
        <v>0</v>
      </c>
      <c r="AR125" s="146" t="s">
        <v>308</v>
      </c>
      <c r="AT125" s="146" t="s">
        <v>185</v>
      </c>
      <c r="AU125" s="146" t="s">
        <v>88</v>
      </c>
      <c r="AY125" s="17" t="s">
        <v>165</v>
      </c>
      <c r="BE125" s="147">
        <f>IF(N125="základní",J125,0)</f>
        <v>0</v>
      </c>
      <c r="BF125" s="147">
        <f>IF(N125="snížená",J125,0)</f>
        <v>0</v>
      </c>
      <c r="BG125" s="147">
        <f>IF(N125="zákl. přenesená",J125,0)</f>
        <v>0</v>
      </c>
      <c r="BH125" s="147">
        <f>IF(N125="sníž. přenesená",J125,0)</f>
        <v>0</v>
      </c>
      <c r="BI125" s="147">
        <f>IF(N125="nulová",J125,0)</f>
        <v>0</v>
      </c>
      <c r="BJ125" s="17" t="s">
        <v>86</v>
      </c>
      <c r="BK125" s="147">
        <f>ROUND(I125*H125,2)</f>
        <v>0</v>
      </c>
      <c r="BL125" s="17" t="s">
        <v>301</v>
      </c>
      <c r="BM125" s="146" t="s">
        <v>989</v>
      </c>
    </row>
    <row r="126" spans="2:65" s="12" customFormat="1" ht="10.199999999999999">
      <c r="B126" s="148"/>
      <c r="D126" s="149" t="s">
        <v>174</v>
      </c>
      <c r="F126" s="151" t="s">
        <v>990</v>
      </c>
      <c r="H126" s="152">
        <v>84</v>
      </c>
      <c r="I126" s="153"/>
      <c r="L126" s="148"/>
      <c r="M126" s="154"/>
      <c r="T126" s="155"/>
      <c r="AT126" s="150" t="s">
        <v>174</v>
      </c>
      <c r="AU126" s="150" t="s">
        <v>88</v>
      </c>
      <c r="AV126" s="12" t="s">
        <v>88</v>
      </c>
      <c r="AW126" s="12" t="s">
        <v>4</v>
      </c>
      <c r="AX126" s="12" t="s">
        <v>86</v>
      </c>
      <c r="AY126" s="150" t="s">
        <v>165</v>
      </c>
    </row>
    <row r="127" spans="2:65" s="1" customFormat="1" ht="24.15" customHeight="1">
      <c r="B127" s="32"/>
      <c r="C127" s="134" t="s">
        <v>166</v>
      </c>
      <c r="D127" s="134" t="s">
        <v>168</v>
      </c>
      <c r="E127" s="135" t="s">
        <v>991</v>
      </c>
      <c r="F127" s="136" t="s">
        <v>992</v>
      </c>
      <c r="G127" s="137" t="s">
        <v>207</v>
      </c>
      <c r="H127" s="138">
        <v>50</v>
      </c>
      <c r="I127" s="139"/>
      <c r="J127" s="140">
        <f>ROUND(I127*H127,2)</f>
        <v>0</v>
      </c>
      <c r="K127" s="141"/>
      <c r="L127" s="32"/>
      <c r="M127" s="142" t="s">
        <v>1</v>
      </c>
      <c r="N127" s="143" t="s">
        <v>43</v>
      </c>
      <c r="P127" s="144">
        <f>O127*H127</f>
        <v>0</v>
      </c>
      <c r="Q127" s="144">
        <v>0</v>
      </c>
      <c r="R127" s="144">
        <f>Q127*H127</f>
        <v>0</v>
      </c>
      <c r="S127" s="144">
        <v>0</v>
      </c>
      <c r="T127" s="145">
        <f>S127*H127</f>
        <v>0</v>
      </c>
      <c r="AR127" s="146" t="s">
        <v>301</v>
      </c>
      <c r="AT127" s="146" t="s">
        <v>168</v>
      </c>
      <c r="AU127" s="146" t="s">
        <v>88</v>
      </c>
      <c r="AY127" s="17" t="s">
        <v>165</v>
      </c>
      <c r="BE127" s="147">
        <f>IF(N127="základní",J127,0)</f>
        <v>0</v>
      </c>
      <c r="BF127" s="147">
        <f>IF(N127="snížená",J127,0)</f>
        <v>0</v>
      </c>
      <c r="BG127" s="147">
        <f>IF(N127="zákl. přenesená",J127,0)</f>
        <v>0</v>
      </c>
      <c r="BH127" s="147">
        <f>IF(N127="sníž. přenesená",J127,0)</f>
        <v>0</v>
      </c>
      <c r="BI127" s="147">
        <f>IF(N127="nulová",J127,0)</f>
        <v>0</v>
      </c>
      <c r="BJ127" s="17" t="s">
        <v>86</v>
      </c>
      <c r="BK127" s="147">
        <f>ROUND(I127*H127,2)</f>
        <v>0</v>
      </c>
      <c r="BL127" s="17" t="s">
        <v>301</v>
      </c>
      <c r="BM127" s="146" t="s">
        <v>993</v>
      </c>
    </row>
    <row r="128" spans="2:65" s="1" customFormat="1" ht="21.75" customHeight="1">
      <c r="B128" s="32"/>
      <c r="C128" s="176" t="s">
        <v>172</v>
      </c>
      <c r="D128" s="176" t="s">
        <v>185</v>
      </c>
      <c r="E128" s="177" t="s">
        <v>994</v>
      </c>
      <c r="F128" s="178" t="s">
        <v>995</v>
      </c>
      <c r="G128" s="179" t="s">
        <v>207</v>
      </c>
      <c r="H128" s="180">
        <v>52.5</v>
      </c>
      <c r="I128" s="181"/>
      <c r="J128" s="182">
        <f>ROUND(I128*H128,2)</f>
        <v>0</v>
      </c>
      <c r="K128" s="183"/>
      <c r="L128" s="184"/>
      <c r="M128" s="185" t="s">
        <v>1</v>
      </c>
      <c r="N128" s="186" t="s">
        <v>43</v>
      </c>
      <c r="P128" s="144">
        <f>O128*H128</f>
        <v>0</v>
      </c>
      <c r="Q128" s="144">
        <v>1E-4</v>
      </c>
      <c r="R128" s="144">
        <f>Q128*H128</f>
        <v>5.2500000000000003E-3</v>
      </c>
      <c r="S128" s="144">
        <v>0</v>
      </c>
      <c r="T128" s="145">
        <f>S128*H128</f>
        <v>0</v>
      </c>
      <c r="AR128" s="146" t="s">
        <v>308</v>
      </c>
      <c r="AT128" s="146" t="s">
        <v>185</v>
      </c>
      <c r="AU128" s="146" t="s">
        <v>88</v>
      </c>
      <c r="AY128" s="17" t="s">
        <v>165</v>
      </c>
      <c r="BE128" s="147">
        <f>IF(N128="základní",J128,0)</f>
        <v>0</v>
      </c>
      <c r="BF128" s="147">
        <f>IF(N128="snížená",J128,0)</f>
        <v>0</v>
      </c>
      <c r="BG128" s="147">
        <f>IF(N128="zákl. přenesená",J128,0)</f>
        <v>0</v>
      </c>
      <c r="BH128" s="147">
        <f>IF(N128="sníž. přenesená",J128,0)</f>
        <v>0</v>
      </c>
      <c r="BI128" s="147">
        <f>IF(N128="nulová",J128,0)</f>
        <v>0</v>
      </c>
      <c r="BJ128" s="17" t="s">
        <v>86</v>
      </c>
      <c r="BK128" s="147">
        <f>ROUND(I128*H128,2)</f>
        <v>0</v>
      </c>
      <c r="BL128" s="17" t="s">
        <v>301</v>
      </c>
      <c r="BM128" s="146" t="s">
        <v>996</v>
      </c>
    </row>
    <row r="129" spans="2:65" s="12" customFormat="1" ht="10.199999999999999">
      <c r="B129" s="148"/>
      <c r="D129" s="149" t="s">
        <v>174</v>
      </c>
      <c r="F129" s="151" t="s">
        <v>997</v>
      </c>
      <c r="H129" s="152">
        <v>52.5</v>
      </c>
      <c r="I129" s="153"/>
      <c r="L129" s="148"/>
      <c r="M129" s="154"/>
      <c r="T129" s="155"/>
      <c r="AT129" s="150" t="s">
        <v>174</v>
      </c>
      <c r="AU129" s="150" t="s">
        <v>88</v>
      </c>
      <c r="AV129" s="12" t="s">
        <v>88</v>
      </c>
      <c r="AW129" s="12" t="s">
        <v>4</v>
      </c>
      <c r="AX129" s="12" t="s">
        <v>86</v>
      </c>
      <c r="AY129" s="150" t="s">
        <v>165</v>
      </c>
    </row>
    <row r="130" spans="2:65" s="1" customFormat="1" ht="24.15" customHeight="1">
      <c r="B130" s="32"/>
      <c r="C130" s="134" t="s">
        <v>656</v>
      </c>
      <c r="D130" s="134" t="s">
        <v>168</v>
      </c>
      <c r="E130" s="135" t="s">
        <v>998</v>
      </c>
      <c r="F130" s="136" t="s">
        <v>999</v>
      </c>
      <c r="G130" s="137" t="s">
        <v>207</v>
      </c>
      <c r="H130" s="138">
        <v>10</v>
      </c>
      <c r="I130" s="139"/>
      <c r="J130" s="140">
        <f>ROUND(I130*H130,2)</f>
        <v>0</v>
      </c>
      <c r="K130" s="141"/>
      <c r="L130" s="32"/>
      <c r="M130" s="142" t="s">
        <v>1</v>
      </c>
      <c r="N130" s="143" t="s">
        <v>43</v>
      </c>
      <c r="P130" s="144">
        <f>O130*H130</f>
        <v>0</v>
      </c>
      <c r="Q130" s="144">
        <v>0</v>
      </c>
      <c r="R130" s="144">
        <f>Q130*H130</f>
        <v>0</v>
      </c>
      <c r="S130" s="144">
        <v>0</v>
      </c>
      <c r="T130" s="145">
        <f>S130*H130</f>
        <v>0</v>
      </c>
      <c r="AR130" s="146" t="s">
        <v>301</v>
      </c>
      <c r="AT130" s="146" t="s">
        <v>168</v>
      </c>
      <c r="AU130" s="146" t="s">
        <v>88</v>
      </c>
      <c r="AY130" s="17" t="s">
        <v>165</v>
      </c>
      <c r="BE130" s="147">
        <f>IF(N130="základní",J130,0)</f>
        <v>0</v>
      </c>
      <c r="BF130" s="147">
        <f>IF(N130="snížená",J130,0)</f>
        <v>0</v>
      </c>
      <c r="BG130" s="147">
        <f>IF(N130="zákl. přenesená",J130,0)</f>
        <v>0</v>
      </c>
      <c r="BH130" s="147">
        <f>IF(N130="sníž. přenesená",J130,0)</f>
        <v>0</v>
      </c>
      <c r="BI130" s="147">
        <f>IF(N130="nulová",J130,0)</f>
        <v>0</v>
      </c>
      <c r="BJ130" s="17" t="s">
        <v>86</v>
      </c>
      <c r="BK130" s="147">
        <f>ROUND(I130*H130,2)</f>
        <v>0</v>
      </c>
      <c r="BL130" s="17" t="s">
        <v>301</v>
      </c>
      <c r="BM130" s="146" t="s">
        <v>1000</v>
      </c>
    </row>
    <row r="131" spans="2:65" s="1" customFormat="1" ht="21.75" customHeight="1">
      <c r="B131" s="32"/>
      <c r="C131" s="176" t="s">
        <v>210</v>
      </c>
      <c r="D131" s="176" t="s">
        <v>185</v>
      </c>
      <c r="E131" s="177" t="s">
        <v>1001</v>
      </c>
      <c r="F131" s="178" t="s">
        <v>1002</v>
      </c>
      <c r="G131" s="179" t="s">
        <v>207</v>
      </c>
      <c r="H131" s="180">
        <v>10.5</v>
      </c>
      <c r="I131" s="181"/>
      <c r="J131" s="182">
        <f>ROUND(I131*H131,2)</f>
        <v>0</v>
      </c>
      <c r="K131" s="183"/>
      <c r="L131" s="184"/>
      <c r="M131" s="185" t="s">
        <v>1</v>
      </c>
      <c r="N131" s="186" t="s">
        <v>43</v>
      </c>
      <c r="P131" s="144">
        <f>O131*H131</f>
        <v>0</v>
      </c>
      <c r="Q131" s="144">
        <v>1.2E-4</v>
      </c>
      <c r="R131" s="144">
        <f>Q131*H131</f>
        <v>1.2600000000000001E-3</v>
      </c>
      <c r="S131" s="144">
        <v>0</v>
      </c>
      <c r="T131" s="145">
        <f>S131*H131</f>
        <v>0</v>
      </c>
      <c r="AR131" s="146" t="s">
        <v>308</v>
      </c>
      <c r="AT131" s="146" t="s">
        <v>185</v>
      </c>
      <c r="AU131" s="146" t="s">
        <v>88</v>
      </c>
      <c r="AY131" s="17" t="s">
        <v>165</v>
      </c>
      <c r="BE131" s="147">
        <f>IF(N131="základní",J131,0)</f>
        <v>0</v>
      </c>
      <c r="BF131" s="147">
        <f>IF(N131="snížená",J131,0)</f>
        <v>0</v>
      </c>
      <c r="BG131" s="147">
        <f>IF(N131="zákl. přenesená",J131,0)</f>
        <v>0</v>
      </c>
      <c r="BH131" s="147">
        <f>IF(N131="sníž. přenesená",J131,0)</f>
        <v>0</v>
      </c>
      <c r="BI131" s="147">
        <f>IF(N131="nulová",J131,0)</f>
        <v>0</v>
      </c>
      <c r="BJ131" s="17" t="s">
        <v>86</v>
      </c>
      <c r="BK131" s="147">
        <f>ROUND(I131*H131,2)</f>
        <v>0</v>
      </c>
      <c r="BL131" s="17" t="s">
        <v>301</v>
      </c>
      <c r="BM131" s="146" t="s">
        <v>1003</v>
      </c>
    </row>
    <row r="132" spans="2:65" s="12" customFormat="1" ht="10.199999999999999">
      <c r="B132" s="148"/>
      <c r="D132" s="149" t="s">
        <v>174</v>
      </c>
      <c r="F132" s="151" t="s">
        <v>1004</v>
      </c>
      <c r="H132" s="152">
        <v>10.5</v>
      </c>
      <c r="I132" s="153"/>
      <c r="L132" s="148"/>
      <c r="M132" s="154"/>
      <c r="T132" s="155"/>
      <c r="AT132" s="150" t="s">
        <v>174</v>
      </c>
      <c r="AU132" s="150" t="s">
        <v>88</v>
      </c>
      <c r="AV132" s="12" t="s">
        <v>88</v>
      </c>
      <c r="AW132" s="12" t="s">
        <v>4</v>
      </c>
      <c r="AX132" s="12" t="s">
        <v>86</v>
      </c>
      <c r="AY132" s="150" t="s">
        <v>165</v>
      </c>
    </row>
    <row r="133" spans="2:65" s="1" customFormat="1" ht="24.15" customHeight="1">
      <c r="B133" s="32"/>
      <c r="C133" s="134" t="s">
        <v>212</v>
      </c>
      <c r="D133" s="134" t="s">
        <v>168</v>
      </c>
      <c r="E133" s="135" t="s">
        <v>1005</v>
      </c>
      <c r="F133" s="136" t="s">
        <v>1006</v>
      </c>
      <c r="G133" s="137" t="s">
        <v>207</v>
      </c>
      <c r="H133" s="138">
        <v>20</v>
      </c>
      <c r="I133" s="139"/>
      <c r="J133" s="140">
        <f>ROUND(I133*H133,2)</f>
        <v>0</v>
      </c>
      <c r="K133" s="141"/>
      <c r="L133" s="32"/>
      <c r="M133" s="142" t="s">
        <v>1</v>
      </c>
      <c r="N133" s="143" t="s">
        <v>43</v>
      </c>
      <c r="P133" s="144">
        <f>O133*H133</f>
        <v>0</v>
      </c>
      <c r="Q133" s="144">
        <v>0</v>
      </c>
      <c r="R133" s="144">
        <f>Q133*H133</f>
        <v>0</v>
      </c>
      <c r="S133" s="144">
        <v>0</v>
      </c>
      <c r="T133" s="145">
        <f>S133*H133</f>
        <v>0</v>
      </c>
      <c r="AR133" s="146" t="s">
        <v>301</v>
      </c>
      <c r="AT133" s="146" t="s">
        <v>168</v>
      </c>
      <c r="AU133" s="146" t="s">
        <v>88</v>
      </c>
      <c r="AY133" s="17" t="s">
        <v>165</v>
      </c>
      <c r="BE133" s="147">
        <f>IF(N133="základní",J133,0)</f>
        <v>0</v>
      </c>
      <c r="BF133" s="147">
        <f>IF(N133="snížená",J133,0)</f>
        <v>0</v>
      </c>
      <c r="BG133" s="147">
        <f>IF(N133="zákl. přenesená",J133,0)</f>
        <v>0</v>
      </c>
      <c r="BH133" s="147">
        <f>IF(N133="sníž. přenesená",J133,0)</f>
        <v>0</v>
      </c>
      <c r="BI133" s="147">
        <f>IF(N133="nulová",J133,0)</f>
        <v>0</v>
      </c>
      <c r="BJ133" s="17" t="s">
        <v>86</v>
      </c>
      <c r="BK133" s="147">
        <f>ROUND(I133*H133,2)</f>
        <v>0</v>
      </c>
      <c r="BL133" s="17" t="s">
        <v>301</v>
      </c>
      <c r="BM133" s="146" t="s">
        <v>1007</v>
      </c>
    </row>
    <row r="134" spans="2:65" s="1" customFormat="1" ht="16.5" customHeight="1">
      <c r="B134" s="32"/>
      <c r="C134" s="176" t="s">
        <v>188</v>
      </c>
      <c r="D134" s="176" t="s">
        <v>185</v>
      </c>
      <c r="E134" s="177" t="s">
        <v>1008</v>
      </c>
      <c r="F134" s="178" t="s">
        <v>1009</v>
      </c>
      <c r="G134" s="179" t="s">
        <v>207</v>
      </c>
      <c r="H134" s="180">
        <v>21</v>
      </c>
      <c r="I134" s="181"/>
      <c r="J134" s="182">
        <f>ROUND(I134*H134,2)</f>
        <v>0</v>
      </c>
      <c r="K134" s="183"/>
      <c r="L134" s="184"/>
      <c r="M134" s="185" t="s">
        <v>1</v>
      </c>
      <c r="N134" s="186" t="s">
        <v>43</v>
      </c>
      <c r="P134" s="144">
        <f>O134*H134</f>
        <v>0</v>
      </c>
      <c r="Q134" s="144">
        <v>1.1000000000000001E-3</v>
      </c>
      <c r="R134" s="144">
        <f>Q134*H134</f>
        <v>2.3100000000000002E-2</v>
      </c>
      <c r="S134" s="144">
        <v>0</v>
      </c>
      <c r="T134" s="145">
        <f>S134*H134</f>
        <v>0</v>
      </c>
      <c r="AR134" s="146" t="s">
        <v>308</v>
      </c>
      <c r="AT134" s="146" t="s">
        <v>185</v>
      </c>
      <c r="AU134" s="146" t="s">
        <v>88</v>
      </c>
      <c r="AY134" s="17" t="s">
        <v>165</v>
      </c>
      <c r="BE134" s="147">
        <f>IF(N134="základní",J134,0)</f>
        <v>0</v>
      </c>
      <c r="BF134" s="147">
        <f>IF(N134="snížená",J134,0)</f>
        <v>0</v>
      </c>
      <c r="BG134" s="147">
        <f>IF(N134="zákl. přenesená",J134,0)</f>
        <v>0</v>
      </c>
      <c r="BH134" s="147">
        <f>IF(N134="sníž. přenesená",J134,0)</f>
        <v>0</v>
      </c>
      <c r="BI134" s="147">
        <f>IF(N134="nulová",J134,0)</f>
        <v>0</v>
      </c>
      <c r="BJ134" s="17" t="s">
        <v>86</v>
      </c>
      <c r="BK134" s="147">
        <f>ROUND(I134*H134,2)</f>
        <v>0</v>
      </c>
      <c r="BL134" s="17" t="s">
        <v>301</v>
      </c>
      <c r="BM134" s="146" t="s">
        <v>1010</v>
      </c>
    </row>
    <row r="135" spans="2:65" s="12" customFormat="1" ht="10.199999999999999">
      <c r="B135" s="148"/>
      <c r="D135" s="149" t="s">
        <v>174</v>
      </c>
      <c r="F135" s="151" t="s">
        <v>1011</v>
      </c>
      <c r="H135" s="152">
        <v>21</v>
      </c>
      <c r="I135" s="153"/>
      <c r="L135" s="148"/>
      <c r="M135" s="154"/>
      <c r="T135" s="155"/>
      <c r="AT135" s="150" t="s">
        <v>174</v>
      </c>
      <c r="AU135" s="150" t="s">
        <v>88</v>
      </c>
      <c r="AV135" s="12" t="s">
        <v>88</v>
      </c>
      <c r="AW135" s="12" t="s">
        <v>4</v>
      </c>
      <c r="AX135" s="12" t="s">
        <v>86</v>
      </c>
      <c r="AY135" s="150" t="s">
        <v>165</v>
      </c>
    </row>
    <row r="136" spans="2:65" s="1" customFormat="1" ht="24.15" customHeight="1">
      <c r="B136" s="32"/>
      <c r="C136" s="134" t="s">
        <v>776</v>
      </c>
      <c r="D136" s="134" t="s">
        <v>168</v>
      </c>
      <c r="E136" s="135" t="s">
        <v>1012</v>
      </c>
      <c r="F136" s="136" t="s">
        <v>1013</v>
      </c>
      <c r="G136" s="137" t="s">
        <v>207</v>
      </c>
      <c r="H136" s="138">
        <v>680</v>
      </c>
      <c r="I136" s="139"/>
      <c r="J136" s="140">
        <f>ROUND(I136*H136,2)</f>
        <v>0</v>
      </c>
      <c r="K136" s="141"/>
      <c r="L136" s="32"/>
      <c r="M136" s="142" t="s">
        <v>1</v>
      </c>
      <c r="N136" s="143" t="s">
        <v>43</v>
      </c>
      <c r="P136" s="144">
        <f>O136*H136</f>
        <v>0</v>
      </c>
      <c r="Q136" s="144">
        <v>0</v>
      </c>
      <c r="R136" s="144">
        <f>Q136*H136</f>
        <v>0</v>
      </c>
      <c r="S136" s="144">
        <v>0</v>
      </c>
      <c r="T136" s="145">
        <f>S136*H136</f>
        <v>0</v>
      </c>
      <c r="AR136" s="146" t="s">
        <v>301</v>
      </c>
      <c r="AT136" s="146" t="s">
        <v>168</v>
      </c>
      <c r="AU136" s="146" t="s">
        <v>88</v>
      </c>
      <c r="AY136" s="17" t="s">
        <v>165</v>
      </c>
      <c r="BE136" s="147">
        <f>IF(N136="základní",J136,0)</f>
        <v>0</v>
      </c>
      <c r="BF136" s="147">
        <f>IF(N136="snížená",J136,0)</f>
        <v>0</v>
      </c>
      <c r="BG136" s="147">
        <f>IF(N136="zákl. přenesená",J136,0)</f>
        <v>0</v>
      </c>
      <c r="BH136" s="147">
        <f>IF(N136="sníž. přenesená",J136,0)</f>
        <v>0</v>
      </c>
      <c r="BI136" s="147">
        <f>IF(N136="nulová",J136,0)</f>
        <v>0</v>
      </c>
      <c r="BJ136" s="17" t="s">
        <v>86</v>
      </c>
      <c r="BK136" s="147">
        <f>ROUND(I136*H136,2)</f>
        <v>0</v>
      </c>
      <c r="BL136" s="17" t="s">
        <v>301</v>
      </c>
      <c r="BM136" s="146" t="s">
        <v>1014</v>
      </c>
    </row>
    <row r="137" spans="2:65" s="12" customFormat="1" ht="10.199999999999999">
      <c r="B137" s="148"/>
      <c r="D137" s="149" t="s">
        <v>174</v>
      </c>
      <c r="E137" s="150" t="s">
        <v>1</v>
      </c>
      <c r="F137" s="151" t="s">
        <v>1015</v>
      </c>
      <c r="H137" s="152">
        <v>680</v>
      </c>
      <c r="I137" s="153"/>
      <c r="L137" s="148"/>
      <c r="M137" s="154"/>
      <c r="T137" s="155"/>
      <c r="AT137" s="150" t="s">
        <v>174</v>
      </c>
      <c r="AU137" s="150" t="s">
        <v>88</v>
      </c>
      <c r="AV137" s="12" t="s">
        <v>88</v>
      </c>
      <c r="AW137" s="12" t="s">
        <v>34</v>
      </c>
      <c r="AX137" s="12" t="s">
        <v>86</v>
      </c>
      <c r="AY137" s="150" t="s">
        <v>165</v>
      </c>
    </row>
    <row r="138" spans="2:65" s="1" customFormat="1" ht="24.15" customHeight="1">
      <c r="B138" s="32"/>
      <c r="C138" s="176" t="s">
        <v>8</v>
      </c>
      <c r="D138" s="176" t="s">
        <v>185</v>
      </c>
      <c r="E138" s="177" t="s">
        <v>1016</v>
      </c>
      <c r="F138" s="178" t="s">
        <v>1017</v>
      </c>
      <c r="G138" s="179" t="s">
        <v>207</v>
      </c>
      <c r="H138" s="180">
        <v>391</v>
      </c>
      <c r="I138" s="181"/>
      <c r="J138" s="182">
        <f>ROUND(I138*H138,2)</f>
        <v>0</v>
      </c>
      <c r="K138" s="183"/>
      <c r="L138" s="184"/>
      <c r="M138" s="185" t="s">
        <v>1</v>
      </c>
      <c r="N138" s="186" t="s">
        <v>43</v>
      </c>
      <c r="P138" s="144">
        <f>O138*H138</f>
        <v>0</v>
      </c>
      <c r="Q138" s="144">
        <v>1.2E-4</v>
      </c>
      <c r="R138" s="144">
        <f>Q138*H138</f>
        <v>4.6920000000000003E-2</v>
      </c>
      <c r="S138" s="144">
        <v>0</v>
      </c>
      <c r="T138" s="145">
        <f>S138*H138</f>
        <v>0</v>
      </c>
      <c r="AR138" s="146" t="s">
        <v>308</v>
      </c>
      <c r="AT138" s="146" t="s">
        <v>185</v>
      </c>
      <c r="AU138" s="146" t="s">
        <v>88</v>
      </c>
      <c r="AY138" s="17" t="s">
        <v>165</v>
      </c>
      <c r="BE138" s="147">
        <f>IF(N138="základní",J138,0)</f>
        <v>0</v>
      </c>
      <c r="BF138" s="147">
        <f>IF(N138="snížená",J138,0)</f>
        <v>0</v>
      </c>
      <c r="BG138" s="147">
        <f>IF(N138="zákl. přenesená",J138,0)</f>
        <v>0</v>
      </c>
      <c r="BH138" s="147">
        <f>IF(N138="sníž. přenesená",J138,0)</f>
        <v>0</v>
      </c>
      <c r="BI138" s="147">
        <f>IF(N138="nulová",J138,0)</f>
        <v>0</v>
      </c>
      <c r="BJ138" s="17" t="s">
        <v>86</v>
      </c>
      <c r="BK138" s="147">
        <f>ROUND(I138*H138,2)</f>
        <v>0</v>
      </c>
      <c r="BL138" s="17" t="s">
        <v>301</v>
      </c>
      <c r="BM138" s="146" t="s">
        <v>1018</v>
      </c>
    </row>
    <row r="139" spans="2:65" s="12" customFormat="1" ht="10.199999999999999">
      <c r="B139" s="148"/>
      <c r="D139" s="149" t="s">
        <v>174</v>
      </c>
      <c r="F139" s="151" t="s">
        <v>1019</v>
      </c>
      <c r="H139" s="152">
        <v>391</v>
      </c>
      <c r="I139" s="153"/>
      <c r="L139" s="148"/>
      <c r="M139" s="154"/>
      <c r="T139" s="155"/>
      <c r="AT139" s="150" t="s">
        <v>174</v>
      </c>
      <c r="AU139" s="150" t="s">
        <v>88</v>
      </c>
      <c r="AV139" s="12" t="s">
        <v>88</v>
      </c>
      <c r="AW139" s="12" t="s">
        <v>4</v>
      </c>
      <c r="AX139" s="12" t="s">
        <v>86</v>
      </c>
      <c r="AY139" s="150" t="s">
        <v>165</v>
      </c>
    </row>
    <row r="140" spans="2:65" s="1" customFormat="1" ht="24.15" customHeight="1">
      <c r="B140" s="32"/>
      <c r="C140" s="176" t="s">
        <v>232</v>
      </c>
      <c r="D140" s="176" t="s">
        <v>185</v>
      </c>
      <c r="E140" s="177" t="s">
        <v>1020</v>
      </c>
      <c r="F140" s="178" t="s">
        <v>1021</v>
      </c>
      <c r="G140" s="179" t="s">
        <v>207</v>
      </c>
      <c r="H140" s="180">
        <v>299</v>
      </c>
      <c r="I140" s="181"/>
      <c r="J140" s="182">
        <f>ROUND(I140*H140,2)</f>
        <v>0</v>
      </c>
      <c r="K140" s="183"/>
      <c r="L140" s="184"/>
      <c r="M140" s="185" t="s">
        <v>1</v>
      </c>
      <c r="N140" s="186" t="s">
        <v>43</v>
      </c>
      <c r="P140" s="144">
        <f>O140*H140</f>
        <v>0</v>
      </c>
      <c r="Q140" s="144">
        <v>1.7000000000000001E-4</v>
      </c>
      <c r="R140" s="144">
        <f>Q140*H140</f>
        <v>5.083E-2</v>
      </c>
      <c r="S140" s="144">
        <v>0</v>
      </c>
      <c r="T140" s="145">
        <f>S140*H140</f>
        <v>0</v>
      </c>
      <c r="AR140" s="146" t="s">
        <v>308</v>
      </c>
      <c r="AT140" s="146" t="s">
        <v>185</v>
      </c>
      <c r="AU140" s="146" t="s">
        <v>88</v>
      </c>
      <c r="AY140" s="17" t="s">
        <v>165</v>
      </c>
      <c r="BE140" s="147">
        <f>IF(N140="základní",J140,0)</f>
        <v>0</v>
      </c>
      <c r="BF140" s="147">
        <f>IF(N140="snížená",J140,0)</f>
        <v>0</v>
      </c>
      <c r="BG140" s="147">
        <f>IF(N140="zákl. přenesená",J140,0)</f>
        <v>0</v>
      </c>
      <c r="BH140" s="147">
        <f>IF(N140="sníž. přenesená",J140,0)</f>
        <v>0</v>
      </c>
      <c r="BI140" s="147">
        <f>IF(N140="nulová",J140,0)</f>
        <v>0</v>
      </c>
      <c r="BJ140" s="17" t="s">
        <v>86</v>
      </c>
      <c r="BK140" s="147">
        <f>ROUND(I140*H140,2)</f>
        <v>0</v>
      </c>
      <c r="BL140" s="17" t="s">
        <v>301</v>
      </c>
      <c r="BM140" s="146" t="s">
        <v>1022</v>
      </c>
    </row>
    <row r="141" spans="2:65" s="12" customFormat="1" ht="10.199999999999999">
      <c r="B141" s="148"/>
      <c r="D141" s="149" t="s">
        <v>174</v>
      </c>
      <c r="F141" s="151" t="s">
        <v>1023</v>
      </c>
      <c r="H141" s="152">
        <v>299</v>
      </c>
      <c r="I141" s="153"/>
      <c r="L141" s="148"/>
      <c r="M141" s="154"/>
      <c r="T141" s="155"/>
      <c r="AT141" s="150" t="s">
        <v>174</v>
      </c>
      <c r="AU141" s="150" t="s">
        <v>88</v>
      </c>
      <c r="AV141" s="12" t="s">
        <v>88</v>
      </c>
      <c r="AW141" s="12" t="s">
        <v>4</v>
      </c>
      <c r="AX141" s="12" t="s">
        <v>86</v>
      </c>
      <c r="AY141" s="150" t="s">
        <v>165</v>
      </c>
    </row>
    <row r="142" spans="2:65" s="1" customFormat="1" ht="24.15" customHeight="1">
      <c r="B142" s="32"/>
      <c r="C142" s="176" t="s">
        <v>241</v>
      </c>
      <c r="D142" s="176" t="s">
        <v>185</v>
      </c>
      <c r="E142" s="177" t="s">
        <v>1024</v>
      </c>
      <c r="F142" s="178" t="s">
        <v>1025</v>
      </c>
      <c r="G142" s="179" t="s">
        <v>207</v>
      </c>
      <c r="H142" s="180">
        <v>17.25</v>
      </c>
      <c r="I142" s="181"/>
      <c r="J142" s="182">
        <f>ROUND(I142*H142,2)</f>
        <v>0</v>
      </c>
      <c r="K142" s="183"/>
      <c r="L142" s="184"/>
      <c r="M142" s="185" t="s">
        <v>1</v>
      </c>
      <c r="N142" s="186" t="s">
        <v>43</v>
      </c>
      <c r="P142" s="144">
        <f>O142*H142</f>
        <v>0</v>
      </c>
      <c r="Q142" s="144">
        <v>1.6000000000000001E-4</v>
      </c>
      <c r="R142" s="144">
        <f>Q142*H142</f>
        <v>2.7600000000000003E-3</v>
      </c>
      <c r="S142" s="144">
        <v>0</v>
      </c>
      <c r="T142" s="145">
        <f>S142*H142</f>
        <v>0</v>
      </c>
      <c r="AR142" s="146" t="s">
        <v>308</v>
      </c>
      <c r="AT142" s="146" t="s">
        <v>185</v>
      </c>
      <c r="AU142" s="146" t="s">
        <v>88</v>
      </c>
      <c r="AY142" s="17" t="s">
        <v>165</v>
      </c>
      <c r="BE142" s="147">
        <f>IF(N142="základní",J142,0)</f>
        <v>0</v>
      </c>
      <c r="BF142" s="147">
        <f>IF(N142="snížená",J142,0)</f>
        <v>0</v>
      </c>
      <c r="BG142" s="147">
        <f>IF(N142="zákl. přenesená",J142,0)</f>
        <v>0</v>
      </c>
      <c r="BH142" s="147">
        <f>IF(N142="sníž. přenesená",J142,0)</f>
        <v>0</v>
      </c>
      <c r="BI142" s="147">
        <f>IF(N142="nulová",J142,0)</f>
        <v>0</v>
      </c>
      <c r="BJ142" s="17" t="s">
        <v>86</v>
      </c>
      <c r="BK142" s="147">
        <f>ROUND(I142*H142,2)</f>
        <v>0</v>
      </c>
      <c r="BL142" s="17" t="s">
        <v>301</v>
      </c>
      <c r="BM142" s="146" t="s">
        <v>1026</v>
      </c>
    </row>
    <row r="143" spans="2:65" s="12" customFormat="1" ht="10.199999999999999">
      <c r="B143" s="148"/>
      <c r="D143" s="149" t="s">
        <v>174</v>
      </c>
      <c r="F143" s="151" t="s">
        <v>1027</v>
      </c>
      <c r="H143" s="152">
        <v>17.25</v>
      </c>
      <c r="I143" s="153"/>
      <c r="L143" s="148"/>
      <c r="M143" s="154"/>
      <c r="T143" s="155"/>
      <c r="AT143" s="150" t="s">
        <v>174</v>
      </c>
      <c r="AU143" s="150" t="s">
        <v>88</v>
      </c>
      <c r="AV143" s="12" t="s">
        <v>88</v>
      </c>
      <c r="AW143" s="12" t="s">
        <v>4</v>
      </c>
      <c r="AX143" s="12" t="s">
        <v>86</v>
      </c>
      <c r="AY143" s="150" t="s">
        <v>165</v>
      </c>
    </row>
    <row r="144" spans="2:65" s="1" customFormat="1" ht="24.15" customHeight="1">
      <c r="B144" s="32"/>
      <c r="C144" s="176" t="s">
        <v>245</v>
      </c>
      <c r="D144" s="176" t="s">
        <v>185</v>
      </c>
      <c r="E144" s="177" t="s">
        <v>1028</v>
      </c>
      <c r="F144" s="178" t="s">
        <v>1029</v>
      </c>
      <c r="G144" s="179" t="s">
        <v>207</v>
      </c>
      <c r="H144" s="180">
        <v>17.25</v>
      </c>
      <c r="I144" s="181"/>
      <c r="J144" s="182">
        <f>ROUND(I144*H144,2)</f>
        <v>0</v>
      </c>
      <c r="K144" s="183"/>
      <c r="L144" s="184"/>
      <c r="M144" s="185" t="s">
        <v>1</v>
      </c>
      <c r="N144" s="186" t="s">
        <v>43</v>
      </c>
      <c r="P144" s="144">
        <f>O144*H144</f>
        <v>0</v>
      </c>
      <c r="Q144" s="144">
        <v>5.2999999999999998E-4</v>
      </c>
      <c r="R144" s="144">
        <f>Q144*H144</f>
        <v>9.1424999999999996E-3</v>
      </c>
      <c r="S144" s="144">
        <v>0</v>
      </c>
      <c r="T144" s="145">
        <f>S144*H144</f>
        <v>0</v>
      </c>
      <c r="AR144" s="146" t="s">
        <v>308</v>
      </c>
      <c r="AT144" s="146" t="s">
        <v>185</v>
      </c>
      <c r="AU144" s="146" t="s">
        <v>88</v>
      </c>
      <c r="AY144" s="17" t="s">
        <v>165</v>
      </c>
      <c r="BE144" s="147">
        <f>IF(N144="základní",J144,0)</f>
        <v>0</v>
      </c>
      <c r="BF144" s="147">
        <f>IF(N144="snížená",J144,0)</f>
        <v>0</v>
      </c>
      <c r="BG144" s="147">
        <f>IF(N144="zákl. přenesená",J144,0)</f>
        <v>0</v>
      </c>
      <c r="BH144" s="147">
        <f>IF(N144="sníž. přenesená",J144,0)</f>
        <v>0</v>
      </c>
      <c r="BI144" s="147">
        <f>IF(N144="nulová",J144,0)</f>
        <v>0</v>
      </c>
      <c r="BJ144" s="17" t="s">
        <v>86</v>
      </c>
      <c r="BK144" s="147">
        <f>ROUND(I144*H144,2)</f>
        <v>0</v>
      </c>
      <c r="BL144" s="17" t="s">
        <v>301</v>
      </c>
      <c r="BM144" s="146" t="s">
        <v>1030</v>
      </c>
    </row>
    <row r="145" spans="2:65" s="12" customFormat="1" ht="10.199999999999999">
      <c r="B145" s="148"/>
      <c r="D145" s="149" t="s">
        <v>174</v>
      </c>
      <c r="F145" s="151" t="s">
        <v>1027</v>
      </c>
      <c r="H145" s="152">
        <v>17.25</v>
      </c>
      <c r="I145" s="153"/>
      <c r="L145" s="148"/>
      <c r="M145" s="154"/>
      <c r="T145" s="155"/>
      <c r="AT145" s="150" t="s">
        <v>174</v>
      </c>
      <c r="AU145" s="150" t="s">
        <v>88</v>
      </c>
      <c r="AV145" s="12" t="s">
        <v>88</v>
      </c>
      <c r="AW145" s="12" t="s">
        <v>4</v>
      </c>
      <c r="AX145" s="12" t="s">
        <v>86</v>
      </c>
      <c r="AY145" s="150" t="s">
        <v>165</v>
      </c>
    </row>
    <row r="146" spans="2:65" s="1" customFormat="1" ht="37.799999999999997" customHeight="1">
      <c r="B146" s="32"/>
      <c r="C146" s="176" t="s">
        <v>301</v>
      </c>
      <c r="D146" s="176" t="s">
        <v>185</v>
      </c>
      <c r="E146" s="177" t="s">
        <v>1031</v>
      </c>
      <c r="F146" s="178" t="s">
        <v>1032</v>
      </c>
      <c r="G146" s="179" t="s">
        <v>207</v>
      </c>
      <c r="H146" s="180">
        <v>23</v>
      </c>
      <c r="I146" s="181"/>
      <c r="J146" s="182">
        <f>ROUND(I146*H146,2)</f>
        <v>0</v>
      </c>
      <c r="K146" s="183"/>
      <c r="L146" s="184"/>
      <c r="M146" s="185" t="s">
        <v>1</v>
      </c>
      <c r="N146" s="186" t="s">
        <v>43</v>
      </c>
      <c r="P146" s="144">
        <f>O146*H146</f>
        <v>0</v>
      </c>
      <c r="Q146" s="144">
        <v>5.0000000000000002E-5</v>
      </c>
      <c r="R146" s="144">
        <f>Q146*H146</f>
        <v>1.15E-3</v>
      </c>
      <c r="S146" s="144">
        <v>0</v>
      </c>
      <c r="T146" s="145">
        <f>S146*H146</f>
        <v>0</v>
      </c>
      <c r="AR146" s="146" t="s">
        <v>308</v>
      </c>
      <c r="AT146" s="146" t="s">
        <v>185</v>
      </c>
      <c r="AU146" s="146" t="s">
        <v>88</v>
      </c>
      <c r="AY146" s="17" t="s">
        <v>165</v>
      </c>
      <c r="BE146" s="147">
        <f>IF(N146="základní",J146,0)</f>
        <v>0</v>
      </c>
      <c r="BF146" s="147">
        <f>IF(N146="snížená",J146,0)</f>
        <v>0</v>
      </c>
      <c r="BG146" s="147">
        <f>IF(N146="zákl. přenesená",J146,0)</f>
        <v>0</v>
      </c>
      <c r="BH146" s="147">
        <f>IF(N146="sníž. přenesená",J146,0)</f>
        <v>0</v>
      </c>
      <c r="BI146" s="147">
        <f>IF(N146="nulová",J146,0)</f>
        <v>0</v>
      </c>
      <c r="BJ146" s="17" t="s">
        <v>86</v>
      </c>
      <c r="BK146" s="147">
        <f>ROUND(I146*H146,2)</f>
        <v>0</v>
      </c>
      <c r="BL146" s="17" t="s">
        <v>301</v>
      </c>
      <c r="BM146" s="146" t="s">
        <v>1033</v>
      </c>
    </row>
    <row r="147" spans="2:65" s="12" customFormat="1" ht="10.199999999999999">
      <c r="B147" s="148"/>
      <c r="D147" s="149" t="s">
        <v>174</v>
      </c>
      <c r="F147" s="151" t="s">
        <v>1034</v>
      </c>
      <c r="H147" s="152">
        <v>23</v>
      </c>
      <c r="I147" s="153"/>
      <c r="L147" s="148"/>
      <c r="M147" s="154"/>
      <c r="T147" s="155"/>
      <c r="AT147" s="150" t="s">
        <v>174</v>
      </c>
      <c r="AU147" s="150" t="s">
        <v>88</v>
      </c>
      <c r="AV147" s="12" t="s">
        <v>88</v>
      </c>
      <c r="AW147" s="12" t="s">
        <v>4</v>
      </c>
      <c r="AX147" s="12" t="s">
        <v>86</v>
      </c>
      <c r="AY147" s="150" t="s">
        <v>165</v>
      </c>
    </row>
    <row r="148" spans="2:65" s="1" customFormat="1" ht="24.15" customHeight="1">
      <c r="B148" s="32"/>
      <c r="C148" s="134" t="s">
        <v>266</v>
      </c>
      <c r="D148" s="134" t="s">
        <v>168</v>
      </c>
      <c r="E148" s="135" t="s">
        <v>1035</v>
      </c>
      <c r="F148" s="136" t="s">
        <v>1036</v>
      </c>
      <c r="G148" s="137" t="s">
        <v>207</v>
      </c>
      <c r="H148" s="138">
        <v>15</v>
      </c>
      <c r="I148" s="139"/>
      <c r="J148" s="140">
        <f>ROUND(I148*H148,2)</f>
        <v>0</v>
      </c>
      <c r="K148" s="141"/>
      <c r="L148" s="32"/>
      <c r="M148" s="142" t="s">
        <v>1</v>
      </c>
      <c r="N148" s="143" t="s">
        <v>43</v>
      </c>
      <c r="P148" s="144">
        <f>O148*H148</f>
        <v>0</v>
      </c>
      <c r="Q148" s="144">
        <v>0</v>
      </c>
      <c r="R148" s="144">
        <f>Q148*H148</f>
        <v>0</v>
      </c>
      <c r="S148" s="144">
        <v>0</v>
      </c>
      <c r="T148" s="145">
        <f>S148*H148</f>
        <v>0</v>
      </c>
      <c r="AR148" s="146" t="s">
        <v>301</v>
      </c>
      <c r="AT148" s="146" t="s">
        <v>168</v>
      </c>
      <c r="AU148" s="146" t="s">
        <v>88</v>
      </c>
      <c r="AY148" s="17" t="s">
        <v>165</v>
      </c>
      <c r="BE148" s="147">
        <f>IF(N148="základní",J148,0)</f>
        <v>0</v>
      </c>
      <c r="BF148" s="147">
        <f>IF(N148="snížená",J148,0)</f>
        <v>0</v>
      </c>
      <c r="BG148" s="147">
        <f>IF(N148="zákl. přenesená",J148,0)</f>
        <v>0</v>
      </c>
      <c r="BH148" s="147">
        <f>IF(N148="sníž. přenesená",J148,0)</f>
        <v>0</v>
      </c>
      <c r="BI148" s="147">
        <f>IF(N148="nulová",J148,0)</f>
        <v>0</v>
      </c>
      <c r="BJ148" s="17" t="s">
        <v>86</v>
      </c>
      <c r="BK148" s="147">
        <f>ROUND(I148*H148,2)</f>
        <v>0</v>
      </c>
      <c r="BL148" s="17" t="s">
        <v>301</v>
      </c>
      <c r="BM148" s="146" t="s">
        <v>1037</v>
      </c>
    </row>
    <row r="149" spans="2:65" s="1" customFormat="1" ht="24.15" customHeight="1">
      <c r="B149" s="32"/>
      <c r="C149" s="176" t="s">
        <v>271</v>
      </c>
      <c r="D149" s="176" t="s">
        <v>185</v>
      </c>
      <c r="E149" s="177" t="s">
        <v>1038</v>
      </c>
      <c r="F149" s="178" t="s">
        <v>1039</v>
      </c>
      <c r="G149" s="179" t="s">
        <v>207</v>
      </c>
      <c r="H149" s="180">
        <v>17.25</v>
      </c>
      <c r="I149" s="181"/>
      <c r="J149" s="182">
        <f>ROUND(I149*H149,2)</f>
        <v>0</v>
      </c>
      <c r="K149" s="183"/>
      <c r="L149" s="184"/>
      <c r="M149" s="185" t="s">
        <v>1</v>
      </c>
      <c r="N149" s="186" t="s">
        <v>43</v>
      </c>
      <c r="P149" s="144">
        <f>O149*H149</f>
        <v>0</v>
      </c>
      <c r="Q149" s="144">
        <v>1.7000000000000001E-4</v>
      </c>
      <c r="R149" s="144">
        <f>Q149*H149</f>
        <v>2.9325000000000002E-3</v>
      </c>
      <c r="S149" s="144">
        <v>0</v>
      </c>
      <c r="T149" s="145">
        <f>S149*H149</f>
        <v>0</v>
      </c>
      <c r="AR149" s="146" t="s">
        <v>308</v>
      </c>
      <c r="AT149" s="146" t="s">
        <v>185</v>
      </c>
      <c r="AU149" s="146" t="s">
        <v>88</v>
      </c>
      <c r="AY149" s="17" t="s">
        <v>165</v>
      </c>
      <c r="BE149" s="147">
        <f>IF(N149="základní",J149,0)</f>
        <v>0</v>
      </c>
      <c r="BF149" s="147">
        <f>IF(N149="snížená",J149,0)</f>
        <v>0</v>
      </c>
      <c r="BG149" s="147">
        <f>IF(N149="zákl. přenesená",J149,0)</f>
        <v>0</v>
      </c>
      <c r="BH149" s="147">
        <f>IF(N149="sníž. přenesená",J149,0)</f>
        <v>0</v>
      </c>
      <c r="BI149" s="147">
        <f>IF(N149="nulová",J149,0)</f>
        <v>0</v>
      </c>
      <c r="BJ149" s="17" t="s">
        <v>86</v>
      </c>
      <c r="BK149" s="147">
        <f>ROUND(I149*H149,2)</f>
        <v>0</v>
      </c>
      <c r="BL149" s="17" t="s">
        <v>301</v>
      </c>
      <c r="BM149" s="146" t="s">
        <v>1040</v>
      </c>
    </row>
    <row r="150" spans="2:65" s="12" customFormat="1" ht="10.199999999999999">
      <c r="B150" s="148"/>
      <c r="D150" s="149" t="s">
        <v>174</v>
      </c>
      <c r="F150" s="151" t="s">
        <v>1027</v>
      </c>
      <c r="H150" s="152">
        <v>17.25</v>
      </c>
      <c r="I150" s="153"/>
      <c r="L150" s="148"/>
      <c r="M150" s="154"/>
      <c r="T150" s="155"/>
      <c r="AT150" s="150" t="s">
        <v>174</v>
      </c>
      <c r="AU150" s="150" t="s">
        <v>88</v>
      </c>
      <c r="AV150" s="12" t="s">
        <v>88</v>
      </c>
      <c r="AW150" s="12" t="s">
        <v>4</v>
      </c>
      <c r="AX150" s="12" t="s">
        <v>86</v>
      </c>
      <c r="AY150" s="150" t="s">
        <v>165</v>
      </c>
    </row>
    <row r="151" spans="2:65" s="1" customFormat="1" ht="16.5" customHeight="1">
      <c r="B151" s="32"/>
      <c r="C151" s="134" t="s">
        <v>1041</v>
      </c>
      <c r="D151" s="134" t="s">
        <v>168</v>
      </c>
      <c r="E151" s="135" t="s">
        <v>1042</v>
      </c>
      <c r="F151" s="136" t="s">
        <v>1043</v>
      </c>
      <c r="G151" s="137" t="s">
        <v>207</v>
      </c>
      <c r="H151" s="138">
        <v>1</v>
      </c>
      <c r="I151" s="139"/>
      <c r="J151" s="140">
        <f>ROUND(I151*H151,2)</f>
        <v>0</v>
      </c>
      <c r="K151" s="141"/>
      <c r="L151" s="32"/>
      <c r="M151" s="142" t="s">
        <v>1</v>
      </c>
      <c r="N151" s="143" t="s">
        <v>43</v>
      </c>
      <c r="P151" s="144">
        <f>O151*H151</f>
        <v>0</v>
      </c>
      <c r="Q151" s="144">
        <v>0</v>
      </c>
      <c r="R151" s="144">
        <f>Q151*H151</f>
        <v>0</v>
      </c>
      <c r="S151" s="144">
        <v>0</v>
      </c>
      <c r="T151" s="145">
        <f>S151*H151</f>
        <v>0</v>
      </c>
      <c r="AR151" s="146" t="s">
        <v>301</v>
      </c>
      <c r="AT151" s="146" t="s">
        <v>168</v>
      </c>
      <c r="AU151" s="146" t="s">
        <v>88</v>
      </c>
      <c r="AY151" s="17" t="s">
        <v>165</v>
      </c>
      <c r="BE151" s="147">
        <f>IF(N151="základní",J151,0)</f>
        <v>0</v>
      </c>
      <c r="BF151" s="147">
        <f>IF(N151="snížená",J151,0)</f>
        <v>0</v>
      </c>
      <c r="BG151" s="147">
        <f>IF(N151="zákl. přenesená",J151,0)</f>
        <v>0</v>
      </c>
      <c r="BH151" s="147">
        <f>IF(N151="sníž. přenesená",J151,0)</f>
        <v>0</v>
      </c>
      <c r="BI151" s="147">
        <f>IF(N151="nulová",J151,0)</f>
        <v>0</v>
      </c>
      <c r="BJ151" s="17" t="s">
        <v>86</v>
      </c>
      <c r="BK151" s="147">
        <f>ROUND(I151*H151,2)</f>
        <v>0</v>
      </c>
      <c r="BL151" s="17" t="s">
        <v>301</v>
      </c>
      <c r="BM151" s="146" t="s">
        <v>1044</v>
      </c>
    </row>
    <row r="152" spans="2:65" s="1" customFormat="1" ht="16.5" customHeight="1">
      <c r="B152" s="32"/>
      <c r="C152" s="134" t="s">
        <v>1045</v>
      </c>
      <c r="D152" s="134" t="s">
        <v>168</v>
      </c>
      <c r="E152" s="135" t="s">
        <v>1046</v>
      </c>
      <c r="F152" s="136" t="s">
        <v>1047</v>
      </c>
      <c r="G152" s="137" t="s">
        <v>207</v>
      </c>
      <c r="H152" s="138">
        <v>0</v>
      </c>
      <c r="I152" s="139"/>
      <c r="J152" s="140">
        <f>ROUND(I152*H152,2)</f>
        <v>0</v>
      </c>
      <c r="K152" s="141"/>
      <c r="L152" s="32"/>
      <c r="M152" s="142" t="s">
        <v>1</v>
      </c>
      <c r="N152" s="143" t="s">
        <v>43</v>
      </c>
      <c r="P152" s="144">
        <f>O152*H152</f>
        <v>0</v>
      </c>
      <c r="Q152" s="144">
        <v>0</v>
      </c>
      <c r="R152" s="144">
        <f>Q152*H152</f>
        <v>0</v>
      </c>
      <c r="S152" s="144">
        <v>0</v>
      </c>
      <c r="T152" s="145">
        <f>S152*H152</f>
        <v>0</v>
      </c>
      <c r="AR152" s="146" t="s">
        <v>301</v>
      </c>
      <c r="AT152" s="146" t="s">
        <v>168</v>
      </c>
      <c r="AU152" s="146" t="s">
        <v>88</v>
      </c>
      <c r="AY152" s="17" t="s">
        <v>165</v>
      </c>
      <c r="BE152" s="147">
        <f>IF(N152="základní",J152,0)</f>
        <v>0</v>
      </c>
      <c r="BF152" s="147">
        <f>IF(N152="snížená",J152,0)</f>
        <v>0</v>
      </c>
      <c r="BG152" s="147">
        <f>IF(N152="zákl. přenesená",J152,0)</f>
        <v>0</v>
      </c>
      <c r="BH152" s="147">
        <f>IF(N152="sníž. přenesená",J152,0)</f>
        <v>0</v>
      </c>
      <c r="BI152" s="147">
        <f>IF(N152="nulová",J152,0)</f>
        <v>0</v>
      </c>
      <c r="BJ152" s="17" t="s">
        <v>86</v>
      </c>
      <c r="BK152" s="147">
        <f>ROUND(I152*H152,2)</f>
        <v>0</v>
      </c>
      <c r="BL152" s="17" t="s">
        <v>301</v>
      </c>
      <c r="BM152" s="146" t="s">
        <v>1048</v>
      </c>
    </row>
    <row r="153" spans="2:65" s="12" customFormat="1" ht="10.199999999999999">
      <c r="B153" s="148"/>
      <c r="D153" s="149" t="s">
        <v>174</v>
      </c>
      <c r="F153" s="151" t="s">
        <v>1049</v>
      </c>
      <c r="H153" s="152">
        <v>0</v>
      </c>
      <c r="I153" s="153"/>
      <c r="L153" s="148"/>
      <c r="M153" s="154"/>
      <c r="T153" s="155"/>
      <c r="AT153" s="150" t="s">
        <v>174</v>
      </c>
      <c r="AU153" s="150" t="s">
        <v>88</v>
      </c>
      <c r="AV153" s="12" t="s">
        <v>88</v>
      </c>
      <c r="AW153" s="12" t="s">
        <v>4</v>
      </c>
      <c r="AX153" s="12" t="s">
        <v>86</v>
      </c>
      <c r="AY153" s="150" t="s">
        <v>165</v>
      </c>
    </row>
    <row r="154" spans="2:65" s="1" customFormat="1" ht="24.15" customHeight="1">
      <c r="B154" s="32"/>
      <c r="C154" s="134" t="s">
        <v>275</v>
      </c>
      <c r="D154" s="134" t="s">
        <v>168</v>
      </c>
      <c r="E154" s="135" t="s">
        <v>1050</v>
      </c>
      <c r="F154" s="136" t="s">
        <v>1051</v>
      </c>
      <c r="G154" s="137" t="s">
        <v>171</v>
      </c>
      <c r="H154" s="138">
        <v>254</v>
      </c>
      <c r="I154" s="139"/>
      <c r="J154" s="140">
        <f>ROUND(I154*H154,2)</f>
        <v>0</v>
      </c>
      <c r="K154" s="141"/>
      <c r="L154" s="32"/>
      <c r="M154" s="142" t="s">
        <v>1</v>
      </c>
      <c r="N154" s="143" t="s">
        <v>43</v>
      </c>
      <c r="P154" s="144">
        <f>O154*H154</f>
        <v>0</v>
      </c>
      <c r="Q154" s="144">
        <v>0</v>
      </c>
      <c r="R154" s="144">
        <f>Q154*H154</f>
        <v>0</v>
      </c>
      <c r="S154" s="144">
        <v>0</v>
      </c>
      <c r="T154" s="145">
        <f>S154*H154</f>
        <v>0</v>
      </c>
      <c r="AR154" s="146" t="s">
        <v>301</v>
      </c>
      <c r="AT154" s="146" t="s">
        <v>168</v>
      </c>
      <c r="AU154" s="146" t="s">
        <v>88</v>
      </c>
      <c r="AY154" s="17" t="s">
        <v>165</v>
      </c>
      <c r="BE154" s="147">
        <f>IF(N154="základní",J154,0)</f>
        <v>0</v>
      </c>
      <c r="BF154" s="147">
        <f>IF(N154="snížená",J154,0)</f>
        <v>0</v>
      </c>
      <c r="BG154" s="147">
        <f>IF(N154="zákl. přenesená",J154,0)</f>
        <v>0</v>
      </c>
      <c r="BH154" s="147">
        <f>IF(N154="sníž. přenesená",J154,0)</f>
        <v>0</v>
      </c>
      <c r="BI154" s="147">
        <f>IF(N154="nulová",J154,0)</f>
        <v>0</v>
      </c>
      <c r="BJ154" s="17" t="s">
        <v>86</v>
      </c>
      <c r="BK154" s="147">
        <f>ROUND(I154*H154,2)</f>
        <v>0</v>
      </c>
      <c r="BL154" s="17" t="s">
        <v>301</v>
      </c>
      <c r="BM154" s="146" t="s">
        <v>1052</v>
      </c>
    </row>
    <row r="155" spans="2:65" s="12" customFormat="1" ht="20.399999999999999">
      <c r="B155" s="148"/>
      <c r="D155" s="149" t="s">
        <v>174</v>
      </c>
      <c r="E155" s="150" t="s">
        <v>1</v>
      </c>
      <c r="F155" s="151" t="s">
        <v>1053</v>
      </c>
      <c r="H155" s="152">
        <v>254</v>
      </c>
      <c r="I155" s="153"/>
      <c r="L155" s="148"/>
      <c r="M155" s="154"/>
      <c r="T155" s="155"/>
      <c r="AT155" s="150" t="s">
        <v>174</v>
      </c>
      <c r="AU155" s="150" t="s">
        <v>88</v>
      </c>
      <c r="AV155" s="12" t="s">
        <v>88</v>
      </c>
      <c r="AW155" s="12" t="s">
        <v>34</v>
      </c>
      <c r="AX155" s="12" t="s">
        <v>86</v>
      </c>
      <c r="AY155" s="150" t="s">
        <v>165</v>
      </c>
    </row>
    <row r="156" spans="2:65" s="1" customFormat="1" ht="24.15" customHeight="1">
      <c r="B156" s="32"/>
      <c r="C156" s="134" t="s">
        <v>280</v>
      </c>
      <c r="D156" s="134" t="s">
        <v>168</v>
      </c>
      <c r="E156" s="135" t="s">
        <v>1054</v>
      </c>
      <c r="F156" s="136" t="s">
        <v>1055</v>
      </c>
      <c r="G156" s="137" t="s">
        <v>171</v>
      </c>
      <c r="H156" s="138">
        <v>1</v>
      </c>
      <c r="I156" s="139"/>
      <c r="J156" s="140">
        <f t="shared" ref="J156:J185" si="0">ROUND(I156*H156,2)</f>
        <v>0</v>
      </c>
      <c r="K156" s="141"/>
      <c r="L156" s="32"/>
      <c r="M156" s="142" t="s">
        <v>1</v>
      </c>
      <c r="N156" s="143" t="s">
        <v>43</v>
      </c>
      <c r="P156" s="144">
        <f t="shared" ref="P156:P185" si="1">O156*H156</f>
        <v>0</v>
      </c>
      <c r="Q156" s="144">
        <v>0</v>
      </c>
      <c r="R156" s="144">
        <f t="shared" ref="R156:R185" si="2">Q156*H156</f>
        <v>0</v>
      </c>
      <c r="S156" s="144">
        <v>0</v>
      </c>
      <c r="T156" s="145">
        <f t="shared" ref="T156:T185" si="3">S156*H156</f>
        <v>0</v>
      </c>
      <c r="AR156" s="146" t="s">
        <v>301</v>
      </c>
      <c r="AT156" s="146" t="s">
        <v>168</v>
      </c>
      <c r="AU156" s="146" t="s">
        <v>88</v>
      </c>
      <c r="AY156" s="17" t="s">
        <v>165</v>
      </c>
      <c r="BE156" s="147">
        <f t="shared" ref="BE156:BE185" si="4">IF(N156="základní",J156,0)</f>
        <v>0</v>
      </c>
      <c r="BF156" s="147">
        <f t="shared" ref="BF156:BF185" si="5">IF(N156="snížená",J156,0)</f>
        <v>0</v>
      </c>
      <c r="BG156" s="147">
        <f t="shared" ref="BG156:BG185" si="6">IF(N156="zákl. přenesená",J156,0)</f>
        <v>0</v>
      </c>
      <c r="BH156" s="147">
        <f t="shared" ref="BH156:BH185" si="7">IF(N156="sníž. přenesená",J156,0)</f>
        <v>0</v>
      </c>
      <c r="BI156" s="147">
        <f t="shared" ref="BI156:BI185" si="8">IF(N156="nulová",J156,0)</f>
        <v>0</v>
      </c>
      <c r="BJ156" s="17" t="s">
        <v>86</v>
      </c>
      <c r="BK156" s="147">
        <f t="shared" ref="BK156:BK185" si="9">ROUND(I156*H156,2)</f>
        <v>0</v>
      </c>
      <c r="BL156" s="17" t="s">
        <v>301</v>
      </c>
      <c r="BM156" s="146" t="s">
        <v>1056</v>
      </c>
    </row>
    <row r="157" spans="2:65" s="1" customFormat="1" ht="16.5" customHeight="1">
      <c r="B157" s="32"/>
      <c r="C157" s="176" t="s">
        <v>7</v>
      </c>
      <c r="D157" s="176" t="s">
        <v>185</v>
      </c>
      <c r="E157" s="177" t="s">
        <v>1057</v>
      </c>
      <c r="F157" s="178" t="s">
        <v>1058</v>
      </c>
      <c r="G157" s="179" t="s">
        <v>171</v>
      </c>
      <c r="H157" s="180">
        <v>1</v>
      </c>
      <c r="I157" s="181"/>
      <c r="J157" s="182">
        <f t="shared" si="0"/>
        <v>0</v>
      </c>
      <c r="K157" s="183"/>
      <c r="L157" s="184"/>
      <c r="M157" s="185" t="s">
        <v>1</v>
      </c>
      <c r="N157" s="186" t="s">
        <v>43</v>
      </c>
      <c r="P157" s="144">
        <f t="shared" si="1"/>
        <v>0</v>
      </c>
      <c r="Q157" s="144">
        <v>0</v>
      </c>
      <c r="R157" s="144">
        <f t="shared" si="2"/>
        <v>0</v>
      </c>
      <c r="S157" s="144">
        <v>0</v>
      </c>
      <c r="T157" s="145">
        <f t="shared" si="3"/>
        <v>0</v>
      </c>
      <c r="AR157" s="146" t="s">
        <v>308</v>
      </c>
      <c r="AT157" s="146" t="s">
        <v>185</v>
      </c>
      <c r="AU157" s="146" t="s">
        <v>88</v>
      </c>
      <c r="AY157" s="17" t="s">
        <v>165</v>
      </c>
      <c r="BE157" s="147">
        <f t="shared" si="4"/>
        <v>0</v>
      </c>
      <c r="BF157" s="147">
        <f t="shared" si="5"/>
        <v>0</v>
      </c>
      <c r="BG157" s="147">
        <f t="shared" si="6"/>
        <v>0</v>
      </c>
      <c r="BH157" s="147">
        <f t="shared" si="7"/>
        <v>0</v>
      </c>
      <c r="BI157" s="147">
        <f t="shared" si="8"/>
        <v>0</v>
      </c>
      <c r="BJ157" s="17" t="s">
        <v>86</v>
      </c>
      <c r="BK157" s="147">
        <f t="shared" si="9"/>
        <v>0</v>
      </c>
      <c r="BL157" s="17" t="s">
        <v>301</v>
      </c>
      <c r="BM157" s="146" t="s">
        <v>1059</v>
      </c>
    </row>
    <row r="158" spans="2:65" s="1" customFormat="1" ht="24.15" customHeight="1">
      <c r="B158" s="32"/>
      <c r="C158" s="134" t="s">
        <v>298</v>
      </c>
      <c r="D158" s="134" t="s">
        <v>168</v>
      </c>
      <c r="E158" s="135" t="s">
        <v>1060</v>
      </c>
      <c r="F158" s="136" t="s">
        <v>1061</v>
      </c>
      <c r="G158" s="137" t="s">
        <v>171</v>
      </c>
      <c r="H158" s="138">
        <v>8</v>
      </c>
      <c r="I158" s="139"/>
      <c r="J158" s="140">
        <f t="shared" si="0"/>
        <v>0</v>
      </c>
      <c r="K158" s="141"/>
      <c r="L158" s="32"/>
      <c r="M158" s="142" t="s">
        <v>1</v>
      </c>
      <c r="N158" s="143" t="s">
        <v>43</v>
      </c>
      <c r="P158" s="144">
        <f t="shared" si="1"/>
        <v>0</v>
      </c>
      <c r="Q158" s="144">
        <v>0</v>
      </c>
      <c r="R158" s="144">
        <f t="shared" si="2"/>
        <v>0</v>
      </c>
      <c r="S158" s="144">
        <v>0</v>
      </c>
      <c r="T158" s="145">
        <f t="shared" si="3"/>
        <v>0</v>
      </c>
      <c r="AR158" s="146" t="s">
        <v>301</v>
      </c>
      <c r="AT158" s="146" t="s">
        <v>168</v>
      </c>
      <c r="AU158" s="146" t="s">
        <v>88</v>
      </c>
      <c r="AY158" s="17" t="s">
        <v>165</v>
      </c>
      <c r="BE158" s="147">
        <f t="shared" si="4"/>
        <v>0</v>
      </c>
      <c r="BF158" s="147">
        <f t="shared" si="5"/>
        <v>0</v>
      </c>
      <c r="BG158" s="147">
        <f t="shared" si="6"/>
        <v>0</v>
      </c>
      <c r="BH158" s="147">
        <f t="shared" si="7"/>
        <v>0</v>
      </c>
      <c r="BI158" s="147">
        <f t="shared" si="8"/>
        <v>0</v>
      </c>
      <c r="BJ158" s="17" t="s">
        <v>86</v>
      </c>
      <c r="BK158" s="147">
        <f t="shared" si="9"/>
        <v>0</v>
      </c>
      <c r="BL158" s="17" t="s">
        <v>301</v>
      </c>
      <c r="BM158" s="146" t="s">
        <v>1062</v>
      </c>
    </row>
    <row r="159" spans="2:65" s="1" customFormat="1" ht="24.15" customHeight="1">
      <c r="B159" s="32"/>
      <c r="C159" s="176" t="s">
        <v>305</v>
      </c>
      <c r="D159" s="176" t="s">
        <v>185</v>
      </c>
      <c r="E159" s="177" t="s">
        <v>1063</v>
      </c>
      <c r="F159" s="178" t="s">
        <v>1064</v>
      </c>
      <c r="G159" s="179" t="s">
        <v>171</v>
      </c>
      <c r="H159" s="180">
        <v>8</v>
      </c>
      <c r="I159" s="181"/>
      <c r="J159" s="182">
        <f t="shared" si="0"/>
        <v>0</v>
      </c>
      <c r="K159" s="183"/>
      <c r="L159" s="184"/>
      <c r="M159" s="185" t="s">
        <v>1</v>
      </c>
      <c r="N159" s="186" t="s">
        <v>43</v>
      </c>
      <c r="P159" s="144">
        <f t="shared" si="1"/>
        <v>0</v>
      </c>
      <c r="Q159" s="144">
        <v>9.0000000000000006E-5</v>
      </c>
      <c r="R159" s="144">
        <f t="shared" si="2"/>
        <v>7.2000000000000005E-4</v>
      </c>
      <c r="S159" s="144">
        <v>0</v>
      </c>
      <c r="T159" s="145">
        <f t="shared" si="3"/>
        <v>0</v>
      </c>
      <c r="AR159" s="146" t="s">
        <v>308</v>
      </c>
      <c r="AT159" s="146" t="s">
        <v>185</v>
      </c>
      <c r="AU159" s="146" t="s">
        <v>88</v>
      </c>
      <c r="AY159" s="17" t="s">
        <v>165</v>
      </c>
      <c r="BE159" s="147">
        <f t="shared" si="4"/>
        <v>0</v>
      </c>
      <c r="BF159" s="147">
        <f t="shared" si="5"/>
        <v>0</v>
      </c>
      <c r="BG159" s="147">
        <f t="shared" si="6"/>
        <v>0</v>
      </c>
      <c r="BH159" s="147">
        <f t="shared" si="7"/>
        <v>0</v>
      </c>
      <c r="BI159" s="147">
        <f t="shared" si="8"/>
        <v>0</v>
      </c>
      <c r="BJ159" s="17" t="s">
        <v>86</v>
      </c>
      <c r="BK159" s="147">
        <f t="shared" si="9"/>
        <v>0</v>
      </c>
      <c r="BL159" s="17" t="s">
        <v>301</v>
      </c>
      <c r="BM159" s="146" t="s">
        <v>1065</v>
      </c>
    </row>
    <row r="160" spans="2:65" s="1" customFormat="1" ht="24.15" customHeight="1">
      <c r="B160" s="32"/>
      <c r="C160" s="134" t="s">
        <v>311</v>
      </c>
      <c r="D160" s="134" t="s">
        <v>168</v>
      </c>
      <c r="E160" s="135" t="s">
        <v>1066</v>
      </c>
      <c r="F160" s="136" t="s">
        <v>1067</v>
      </c>
      <c r="G160" s="137" t="s">
        <v>171</v>
      </c>
      <c r="H160" s="138">
        <v>4</v>
      </c>
      <c r="I160" s="139"/>
      <c r="J160" s="140">
        <f t="shared" si="0"/>
        <v>0</v>
      </c>
      <c r="K160" s="141"/>
      <c r="L160" s="32"/>
      <c r="M160" s="142" t="s">
        <v>1</v>
      </c>
      <c r="N160" s="143" t="s">
        <v>43</v>
      </c>
      <c r="P160" s="144">
        <f t="shared" si="1"/>
        <v>0</v>
      </c>
      <c r="Q160" s="144">
        <v>0</v>
      </c>
      <c r="R160" s="144">
        <f t="shared" si="2"/>
        <v>0</v>
      </c>
      <c r="S160" s="144">
        <v>0</v>
      </c>
      <c r="T160" s="145">
        <f t="shared" si="3"/>
        <v>0</v>
      </c>
      <c r="AR160" s="146" t="s">
        <v>301</v>
      </c>
      <c r="AT160" s="146" t="s">
        <v>168</v>
      </c>
      <c r="AU160" s="146" t="s">
        <v>88</v>
      </c>
      <c r="AY160" s="17" t="s">
        <v>165</v>
      </c>
      <c r="BE160" s="147">
        <f t="shared" si="4"/>
        <v>0</v>
      </c>
      <c r="BF160" s="147">
        <f t="shared" si="5"/>
        <v>0</v>
      </c>
      <c r="BG160" s="147">
        <f t="shared" si="6"/>
        <v>0</v>
      </c>
      <c r="BH160" s="147">
        <f t="shared" si="7"/>
        <v>0</v>
      </c>
      <c r="BI160" s="147">
        <f t="shared" si="8"/>
        <v>0</v>
      </c>
      <c r="BJ160" s="17" t="s">
        <v>86</v>
      </c>
      <c r="BK160" s="147">
        <f t="shared" si="9"/>
        <v>0</v>
      </c>
      <c r="BL160" s="17" t="s">
        <v>301</v>
      </c>
      <c r="BM160" s="146" t="s">
        <v>1068</v>
      </c>
    </row>
    <row r="161" spans="2:65" s="1" customFormat="1" ht="37.799999999999997" customHeight="1">
      <c r="B161" s="32"/>
      <c r="C161" s="176" t="s">
        <v>321</v>
      </c>
      <c r="D161" s="176" t="s">
        <v>185</v>
      </c>
      <c r="E161" s="177" t="s">
        <v>1069</v>
      </c>
      <c r="F161" s="178" t="s">
        <v>1070</v>
      </c>
      <c r="G161" s="179" t="s">
        <v>171</v>
      </c>
      <c r="H161" s="180">
        <v>4</v>
      </c>
      <c r="I161" s="181"/>
      <c r="J161" s="182">
        <f t="shared" si="0"/>
        <v>0</v>
      </c>
      <c r="K161" s="183"/>
      <c r="L161" s="184"/>
      <c r="M161" s="185" t="s">
        <v>1</v>
      </c>
      <c r="N161" s="186" t="s">
        <v>43</v>
      </c>
      <c r="P161" s="144">
        <f t="shared" si="1"/>
        <v>0</v>
      </c>
      <c r="Q161" s="144">
        <v>9.0000000000000006E-5</v>
      </c>
      <c r="R161" s="144">
        <f t="shared" si="2"/>
        <v>3.6000000000000002E-4</v>
      </c>
      <c r="S161" s="144">
        <v>0</v>
      </c>
      <c r="T161" s="145">
        <f t="shared" si="3"/>
        <v>0</v>
      </c>
      <c r="AR161" s="146" t="s">
        <v>308</v>
      </c>
      <c r="AT161" s="146" t="s">
        <v>185</v>
      </c>
      <c r="AU161" s="146" t="s">
        <v>88</v>
      </c>
      <c r="AY161" s="17" t="s">
        <v>165</v>
      </c>
      <c r="BE161" s="147">
        <f t="shared" si="4"/>
        <v>0</v>
      </c>
      <c r="BF161" s="147">
        <f t="shared" si="5"/>
        <v>0</v>
      </c>
      <c r="BG161" s="147">
        <f t="shared" si="6"/>
        <v>0</v>
      </c>
      <c r="BH161" s="147">
        <f t="shared" si="7"/>
        <v>0</v>
      </c>
      <c r="BI161" s="147">
        <f t="shared" si="8"/>
        <v>0</v>
      </c>
      <c r="BJ161" s="17" t="s">
        <v>86</v>
      </c>
      <c r="BK161" s="147">
        <f t="shared" si="9"/>
        <v>0</v>
      </c>
      <c r="BL161" s="17" t="s">
        <v>301</v>
      </c>
      <c r="BM161" s="146" t="s">
        <v>1071</v>
      </c>
    </row>
    <row r="162" spans="2:65" s="1" customFormat="1" ht="24.15" customHeight="1">
      <c r="B162" s="32"/>
      <c r="C162" s="134" t="s">
        <v>326</v>
      </c>
      <c r="D162" s="134" t="s">
        <v>168</v>
      </c>
      <c r="E162" s="135" t="s">
        <v>1072</v>
      </c>
      <c r="F162" s="136" t="s">
        <v>1073</v>
      </c>
      <c r="G162" s="137" t="s">
        <v>171</v>
      </c>
      <c r="H162" s="138">
        <v>8</v>
      </c>
      <c r="I162" s="139"/>
      <c r="J162" s="140">
        <f t="shared" si="0"/>
        <v>0</v>
      </c>
      <c r="K162" s="141"/>
      <c r="L162" s="32"/>
      <c r="M162" s="142" t="s">
        <v>1</v>
      </c>
      <c r="N162" s="143" t="s">
        <v>43</v>
      </c>
      <c r="P162" s="144">
        <f t="shared" si="1"/>
        <v>0</v>
      </c>
      <c r="Q162" s="144">
        <v>0</v>
      </c>
      <c r="R162" s="144">
        <f t="shared" si="2"/>
        <v>0</v>
      </c>
      <c r="S162" s="144">
        <v>0</v>
      </c>
      <c r="T162" s="145">
        <f t="shared" si="3"/>
        <v>0</v>
      </c>
      <c r="AR162" s="146" t="s">
        <v>301</v>
      </c>
      <c r="AT162" s="146" t="s">
        <v>168</v>
      </c>
      <c r="AU162" s="146" t="s">
        <v>88</v>
      </c>
      <c r="AY162" s="17" t="s">
        <v>165</v>
      </c>
      <c r="BE162" s="147">
        <f t="shared" si="4"/>
        <v>0</v>
      </c>
      <c r="BF162" s="147">
        <f t="shared" si="5"/>
        <v>0</v>
      </c>
      <c r="BG162" s="147">
        <f t="shared" si="6"/>
        <v>0</v>
      </c>
      <c r="BH162" s="147">
        <f t="shared" si="7"/>
        <v>0</v>
      </c>
      <c r="BI162" s="147">
        <f t="shared" si="8"/>
        <v>0</v>
      </c>
      <c r="BJ162" s="17" t="s">
        <v>86</v>
      </c>
      <c r="BK162" s="147">
        <f t="shared" si="9"/>
        <v>0</v>
      </c>
      <c r="BL162" s="17" t="s">
        <v>301</v>
      </c>
      <c r="BM162" s="146" t="s">
        <v>1074</v>
      </c>
    </row>
    <row r="163" spans="2:65" s="1" customFormat="1" ht="24.15" customHeight="1">
      <c r="B163" s="32"/>
      <c r="C163" s="176" t="s">
        <v>331</v>
      </c>
      <c r="D163" s="176" t="s">
        <v>185</v>
      </c>
      <c r="E163" s="177" t="s">
        <v>1075</v>
      </c>
      <c r="F163" s="178" t="s">
        <v>1076</v>
      </c>
      <c r="G163" s="179" t="s">
        <v>171</v>
      </c>
      <c r="H163" s="180">
        <v>8</v>
      </c>
      <c r="I163" s="181"/>
      <c r="J163" s="182">
        <f t="shared" si="0"/>
        <v>0</v>
      </c>
      <c r="K163" s="183"/>
      <c r="L163" s="184"/>
      <c r="M163" s="185" t="s">
        <v>1</v>
      </c>
      <c r="N163" s="186" t="s">
        <v>43</v>
      </c>
      <c r="P163" s="144">
        <f t="shared" si="1"/>
        <v>0</v>
      </c>
      <c r="Q163" s="144">
        <v>1.2E-4</v>
      </c>
      <c r="R163" s="144">
        <f t="shared" si="2"/>
        <v>9.6000000000000002E-4</v>
      </c>
      <c r="S163" s="144">
        <v>0</v>
      </c>
      <c r="T163" s="145">
        <f t="shared" si="3"/>
        <v>0</v>
      </c>
      <c r="AR163" s="146" t="s">
        <v>308</v>
      </c>
      <c r="AT163" s="146" t="s">
        <v>185</v>
      </c>
      <c r="AU163" s="146" t="s">
        <v>88</v>
      </c>
      <c r="AY163" s="17" t="s">
        <v>165</v>
      </c>
      <c r="BE163" s="147">
        <f t="shared" si="4"/>
        <v>0</v>
      </c>
      <c r="BF163" s="147">
        <f t="shared" si="5"/>
        <v>0</v>
      </c>
      <c r="BG163" s="147">
        <f t="shared" si="6"/>
        <v>0</v>
      </c>
      <c r="BH163" s="147">
        <f t="shared" si="7"/>
        <v>0</v>
      </c>
      <c r="BI163" s="147">
        <f t="shared" si="8"/>
        <v>0</v>
      </c>
      <c r="BJ163" s="17" t="s">
        <v>86</v>
      </c>
      <c r="BK163" s="147">
        <f t="shared" si="9"/>
        <v>0</v>
      </c>
      <c r="BL163" s="17" t="s">
        <v>301</v>
      </c>
      <c r="BM163" s="146" t="s">
        <v>1077</v>
      </c>
    </row>
    <row r="164" spans="2:65" s="1" customFormat="1" ht="24.15" customHeight="1">
      <c r="B164" s="32"/>
      <c r="C164" s="134" t="s">
        <v>336</v>
      </c>
      <c r="D164" s="134" t="s">
        <v>168</v>
      </c>
      <c r="E164" s="135" t="s">
        <v>1078</v>
      </c>
      <c r="F164" s="136" t="s">
        <v>1079</v>
      </c>
      <c r="G164" s="137" t="s">
        <v>171</v>
      </c>
      <c r="H164" s="138">
        <v>3</v>
      </c>
      <c r="I164" s="139"/>
      <c r="J164" s="140">
        <f t="shared" si="0"/>
        <v>0</v>
      </c>
      <c r="K164" s="141"/>
      <c r="L164" s="32"/>
      <c r="M164" s="142" t="s">
        <v>1</v>
      </c>
      <c r="N164" s="143" t="s">
        <v>43</v>
      </c>
      <c r="P164" s="144">
        <f t="shared" si="1"/>
        <v>0</v>
      </c>
      <c r="Q164" s="144">
        <v>0</v>
      </c>
      <c r="R164" s="144">
        <f t="shared" si="2"/>
        <v>0</v>
      </c>
      <c r="S164" s="144">
        <v>0</v>
      </c>
      <c r="T164" s="145">
        <f t="shared" si="3"/>
        <v>0</v>
      </c>
      <c r="AR164" s="146" t="s">
        <v>301</v>
      </c>
      <c r="AT164" s="146" t="s">
        <v>168</v>
      </c>
      <c r="AU164" s="146" t="s">
        <v>88</v>
      </c>
      <c r="AY164" s="17" t="s">
        <v>165</v>
      </c>
      <c r="BE164" s="147">
        <f t="shared" si="4"/>
        <v>0</v>
      </c>
      <c r="BF164" s="147">
        <f t="shared" si="5"/>
        <v>0</v>
      </c>
      <c r="BG164" s="147">
        <f t="shared" si="6"/>
        <v>0</v>
      </c>
      <c r="BH164" s="147">
        <f t="shared" si="7"/>
        <v>0</v>
      </c>
      <c r="BI164" s="147">
        <f t="shared" si="8"/>
        <v>0</v>
      </c>
      <c r="BJ164" s="17" t="s">
        <v>86</v>
      </c>
      <c r="BK164" s="147">
        <f t="shared" si="9"/>
        <v>0</v>
      </c>
      <c r="BL164" s="17" t="s">
        <v>301</v>
      </c>
      <c r="BM164" s="146" t="s">
        <v>1080</v>
      </c>
    </row>
    <row r="165" spans="2:65" s="1" customFormat="1" ht="24.15" customHeight="1">
      <c r="B165" s="32"/>
      <c r="C165" s="176" t="s">
        <v>341</v>
      </c>
      <c r="D165" s="176" t="s">
        <v>185</v>
      </c>
      <c r="E165" s="177" t="s">
        <v>1081</v>
      </c>
      <c r="F165" s="178" t="s">
        <v>1082</v>
      </c>
      <c r="G165" s="179" t="s">
        <v>171</v>
      </c>
      <c r="H165" s="180">
        <v>3</v>
      </c>
      <c r="I165" s="181"/>
      <c r="J165" s="182">
        <f t="shared" si="0"/>
        <v>0</v>
      </c>
      <c r="K165" s="183"/>
      <c r="L165" s="184"/>
      <c r="M165" s="185" t="s">
        <v>1</v>
      </c>
      <c r="N165" s="186" t="s">
        <v>43</v>
      </c>
      <c r="P165" s="144">
        <f t="shared" si="1"/>
        <v>0</v>
      </c>
      <c r="Q165" s="144">
        <v>1.1E-4</v>
      </c>
      <c r="R165" s="144">
        <f t="shared" si="2"/>
        <v>3.3E-4</v>
      </c>
      <c r="S165" s="144">
        <v>0</v>
      </c>
      <c r="T165" s="145">
        <f t="shared" si="3"/>
        <v>0</v>
      </c>
      <c r="AR165" s="146" t="s">
        <v>308</v>
      </c>
      <c r="AT165" s="146" t="s">
        <v>185</v>
      </c>
      <c r="AU165" s="146" t="s">
        <v>88</v>
      </c>
      <c r="AY165" s="17" t="s">
        <v>165</v>
      </c>
      <c r="BE165" s="147">
        <f t="shared" si="4"/>
        <v>0</v>
      </c>
      <c r="BF165" s="147">
        <f t="shared" si="5"/>
        <v>0</v>
      </c>
      <c r="BG165" s="147">
        <f t="shared" si="6"/>
        <v>0</v>
      </c>
      <c r="BH165" s="147">
        <f t="shared" si="7"/>
        <v>0</v>
      </c>
      <c r="BI165" s="147">
        <f t="shared" si="8"/>
        <v>0</v>
      </c>
      <c r="BJ165" s="17" t="s">
        <v>86</v>
      </c>
      <c r="BK165" s="147">
        <f t="shared" si="9"/>
        <v>0</v>
      </c>
      <c r="BL165" s="17" t="s">
        <v>301</v>
      </c>
      <c r="BM165" s="146" t="s">
        <v>1083</v>
      </c>
    </row>
    <row r="166" spans="2:65" s="1" customFormat="1" ht="24.15" customHeight="1">
      <c r="B166" s="32"/>
      <c r="C166" s="134" t="s">
        <v>646</v>
      </c>
      <c r="D166" s="134" t="s">
        <v>168</v>
      </c>
      <c r="E166" s="135" t="s">
        <v>1084</v>
      </c>
      <c r="F166" s="136" t="s">
        <v>1085</v>
      </c>
      <c r="G166" s="137" t="s">
        <v>171</v>
      </c>
      <c r="H166" s="138">
        <v>41</v>
      </c>
      <c r="I166" s="139"/>
      <c r="J166" s="140">
        <f t="shared" si="0"/>
        <v>0</v>
      </c>
      <c r="K166" s="141"/>
      <c r="L166" s="32"/>
      <c r="M166" s="142" t="s">
        <v>1</v>
      </c>
      <c r="N166" s="143" t="s">
        <v>43</v>
      </c>
      <c r="P166" s="144">
        <f t="shared" si="1"/>
        <v>0</v>
      </c>
      <c r="Q166" s="144">
        <v>0</v>
      </c>
      <c r="R166" s="144">
        <f t="shared" si="2"/>
        <v>0</v>
      </c>
      <c r="S166" s="144">
        <v>0</v>
      </c>
      <c r="T166" s="145">
        <f t="shared" si="3"/>
        <v>0</v>
      </c>
      <c r="AR166" s="146" t="s">
        <v>301</v>
      </c>
      <c r="AT166" s="146" t="s">
        <v>168</v>
      </c>
      <c r="AU166" s="146" t="s">
        <v>88</v>
      </c>
      <c r="AY166" s="17" t="s">
        <v>165</v>
      </c>
      <c r="BE166" s="147">
        <f t="shared" si="4"/>
        <v>0</v>
      </c>
      <c r="BF166" s="147">
        <f t="shared" si="5"/>
        <v>0</v>
      </c>
      <c r="BG166" s="147">
        <f t="shared" si="6"/>
        <v>0</v>
      </c>
      <c r="BH166" s="147">
        <f t="shared" si="7"/>
        <v>0</v>
      </c>
      <c r="BI166" s="147">
        <f t="shared" si="8"/>
        <v>0</v>
      </c>
      <c r="BJ166" s="17" t="s">
        <v>86</v>
      </c>
      <c r="BK166" s="147">
        <f t="shared" si="9"/>
        <v>0</v>
      </c>
      <c r="BL166" s="17" t="s">
        <v>301</v>
      </c>
      <c r="BM166" s="146" t="s">
        <v>1086</v>
      </c>
    </row>
    <row r="167" spans="2:65" s="1" customFormat="1" ht="24.15" customHeight="1">
      <c r="B167" s="32"/>
      <c r="C167" s="176" t="s">
        <v>651</v>
      </c>
      <c r="D167" s="176" t="s">
        <v>185</v>
      </c>
      <c r="E167" s="177" t="s">
        <v>1087</v>
      </c>
      <c r="F167" s="178" t="s">
        <v>1088</v>
      </c>
      <c r="G167" s="179" t="s">
        <v>171</v>
      </c>
      <c r="H167" s="180">
        <v>41</v>
      </c>
      <c r="I167" s="181"/>
      <c r="J167" s="182">
        <f t="shared" si="0"/>
        <v>0</v>
      </c>
      <c r="K167" s="183"/>
      <c r="L167" s="184"/>
      <c r="M167" s="185" t="s">
        <v>1</v>
      </c>
      <c r="N167" s="186" t="s">
        <v>43</v>
      </c>
      <c r="P167" s="144">
        <f t="shared" si="1"/>
        <v>0</v>
      </c>
      <c r="Q167" s="144">
        <v>6.0000000000000002E-5</v>
      </c>
      <c r="R167" s="144">
        <f t="shared" si="2"/>
        <v>2.4599999999999999E-3</v>
      </c>
      <c r="S167" s="144">
        <v>0</v>
      </c>
      <c r="T167" s="145">
        <f t="shared" si="3"/>
        <v>0</v>
      </c>
      <c r="AR167" s="146" t="s">
        <v>308</v>
      </c>
      <c r="AT167" s="146" t="s">
        <v>185</v>
      </c>
      <c r="AU167" s="146" t="s">
        <v>88</v>
      </c>
      <c r="AY167" s="17" t="s">
        <v>165</v>
      </c>
      <c r="BE167" s="147">
        <f t="shared" si="4"/>
        <v>0</v>
      </c>
      <c r="BF167" s="147">
        <f t="shared" si="5"/>
        <v>0</v>
      </c>
      <c r="BG167" s="147">
        <f t="shared" si="6"/>
        <v>0</v>
      </c>
      <c r="BH167" s="147">
        <f t="shared" si="7"/>
        <v>0</v>
      </c>
      <c r="BI167" s="147">
        <f t="shared" si="8"/>
        <v>0</v>
      </c>
      <c r="BJ167" s="17" t="s">
        <v>86</v>
      </c>
      <c r="BK167" s="147">
        <f t="shared" si="9"/>
        <v>0</v>
      </c>
      <c r="BL167" s="17" t="s">
        <v>301</v>
      </c>
      <c r="BM167" s="146" t="s">
        <v>1089</v>
      </c>
    </row>
    <row r="168" spans="2:65" s="1" customFormat="1" ht="33" customHeight="1">
      <c r="B168" s="32"/>
      <c r="C168" s="134" t="s">
        <v>308</v>
      </c>
      <c r="D168" s="134" t="s">
        <v>168</v>
      </c>
      <c r="E168" s="135" t="s">
        <v>1090</v>
      </c>
      <c r="F168" s="136" t="s">
        <v>1091</v>
      </c>
      <c r="G168" s="137" t="s">
        <v>171</v>
      </c>
      <c r="H168" s="138">
        <v>3</v>
      </c>
      <c r="I168" s="139"/>
      <c r="J168" s="140">
        <f t="shared" si="0"/>
        <v>0</v>
      </c>
      <c r="K168" s="141"/>
      <c r="L168" s="32"/>
      <c r="M168" s="142" t="s">
        <v>1</v>
      </c>
      <c r="N168" s="143" t="s">
        <v>43</v>
      </c>
      <c r="P168" s="144">
        <f t="shared" si="1"/>
        <v>0</v>
      </c>
      <c r="Q168" s="144">
        <v>0</v>
      </c>
      <c r="R168" s="144">
        <f t="shared" si="2"/>
        <v>0</v>
      </c>
      <c r="S168" s="144">
        <v>0</v>
      </c>
      <c r="T168" s="145">
        <f t="shared" si="3"/>
        <v>0</v>
      </c>
      <c r="AR168" s="146" t="s">
        <v>301</v>
      </c>
      <c r="AT168" s="146" t="s">
        <v>168</v>
      </c>
      <c r="AU168" s="146" t="s">
        <v>88</v>
      </c>
      <c r="AY168" s="17" t="s">
        <v>165</v>
      </c>
      <c r="BE168" s="147">
        <f t="shared" si="4"/>
        <v>0</v>
      </c>
      <c r="BF168" s="147">
        <f t="shared" si="5"/>
        <v>0</v>
      </c>
      <c r="BG168" s="147">
        <f t="shared" si="6"/>
        <v>0</v>
      </c>
      <c r="BH168" s="147">
        <f t="shared" si="7"/>
        <v>0</v>
      </c>
      <c r="BI168" s="147">
        <f t="shared" si="8"/>
        <v>0</v>
      </c>
      <c r="BJ168" s="17" t="s">
        <v>86</v>
      </c>
      <c r="BK168" s="147">
        <f t="shared" si="9"/>
        <v>0</v>
      </c>
      <c r="BL168" s="17" t="s">
        <v>301</v>
      </c>
      <c r="BM168" s="146" t="s">
        <v>1092</v>
      </c>
    </row>
    <row r="169" spans="2:65" s="1" customFormat="1" ht="16.5" customHeight="1">
      <c r="B169" s="32"/>
      <c r="C169" s="176" t="s">
        <v>963</v>
      </c>
      <c r="D169" s="176" t="s">
        <v>185</v>
      </c>
      <c r="E169" s="177" t="s">
        <v>1093</v>
      </c>
      <c r="F169" s="178" t="s">
        <v>1094</v>
      </c>
      <c r="G169" s="179" t="s">
        <v>171</v>
      </c>
      <c r="H169" s="180">
        <v>3</v>
      </c>
      <c r="I169" s="181"/>
      <c r="J169" s="182">
        <f t="shared" si="0"/>
        <v>0</v>
      </c>
      <c r="K169" s="183"/>
      <c r="L169" s="184"/>
      <c r="M169" s="185" t="s">
        <v>1</v>
      </c>
      <c r="N169" s="186" t="s">
        <v>43</v>
      </c>
      <c r="P169" s="144">
        <f t="shared" si="1"/>
        <v>0</v>
      </c>
      <c r="Q169" s="144">
        <v>1E-4</v>
      </c>
      <c r="R169" s="144">
        <f t="shared" si="2"/>
        <v>3.0000000000000003E-4</v>
      </c>
      <c r="S169" s="144">
        <v>0</v>
      </c>
      <c r="T169" s="145">
        <f t="shared" si="3"/>
        <v>0</v>
      </c>
      <c r="AR169" s="146" t="s">
        <v>308</v>
      </c>
      <c r="AT169" s="146" t="s">
        <v>185</v>
      </c>
      <c r="AU169" s="146" t="s">
        <v>88</v>
      </c>
      <c r="AY169" s="17" t="s">
        <v>165</v>
      </c>
      <c r="BE169" s="147">
        <f t="shared" si="4"/>
        <v>0</v>
      </c>
      <c r="BF169" s="147">
        <f t="shared" si="5"/>
        <v>0</v>
      </c>
      <c r="BG169" s="147">
        <f t="shared" si="6"/>
        <v>0</v>
      </c>
      <c r="BH169" s="147">
        <f t="shared" si="7"/>
        <v>0</v>
      </c>
      <c r="BI169" s="147">
        <f t="shared" si="8"/>
        <v>0</v>
      </c>
      <c r="BJ169" s="17" t="s">
        <v>86</v>
      </c>
      <c r="BK169" s="147">
        <f t="shared" si="9"/>
        <v>0</v>
      </c>
      <c r="BL169" s="17" t="s">
        <v>301</v>
      </c>
      <c r="BM169" s="146" t="s">
        <v>1095</v>
      </c>
    </row>
    <row r="170" spans="2:65" s="1" customFormat="1" ht="21.75" customHeight="1">
      <c r="B170" s="32"/>
      <c r="C170" s="134" t="s">
        <v>356</v>
      </c>
      <c r="D170" s="134" t="s">
        <v>168</v>
      </c>
      <c r="E170" s="135" t="s">
        <v>1096</v>
      </c>
      <c r="F170" s="136" t="s">
        <v>1097</v>
      </c>
      <c r="G170" s="137" t="s">
        <v>171</v>
      </c>
      <c r="H170" s="138">
        <v>1</v>
      </c>
      <c r="I170" s="139"/>
      <c r="J170" s="140">
        <f t="shared" si="0"/>
        <v>0</v>
      </c>
      <c r="K170" s="141"/>
      <c r="L170" s="32"/>
      <c r="M170" s="142" t="s">
        <v>1</v>
      </c>
      <c r="N170" s="143" t="s">
        <v>43</v>
      </c>
      <c r="P170" s="144">
        <f t="shared" si="1"/>
        <v>0</v>
      </c>
      <c r="Q170" s="144">
        <v>0</v>
      </c>
      <c r="R170" s="144">
        <f t="shared" si="2"/>
        <v>0</v>
      </c>
      <c r="S170" s="144">
        <v>0</v>
      </c>
      <c r="T170" s="145">
        <f t="shared" si="3"/>
        <v>0</v>
      </c>
      <c r="AR170" s="146" t="s">
        <v>301</v>
      </c>
      <c r="AT170" s="146" t="s">
        <v>168</v>
      </c>
      <c r="AU170" s="146" t="s">
        <v>88</v>
      </c>
      <c r="AY170" s="17" t="s">
        <v>165</v>
      </c>
      <c r="BE170" s="147">
        <f t="shared" si="4"/>
        <v>0</v>
      </c>
      <c r="BF170" s="147">
        <f t="shared" si="5"/>
        <v>0</v>
      </c>
      <c r="BG170" s="147">
        <f t="shared" si="6"/>
        <v>0</v>
      </c>
      <c r="BH170" s="147">
        <f t="shared" si="7"/>
        <v>0</v>
      </c>
      <c r="BI170" s="147">
        <f t="shared" si="8"/>
        <v>0</v>
      </c>
      <c r="BJ170" s="17" t="s">
        <v>86</v>
      </c>
      <c r="BK170" s="147">
        <f t="shared" si="9"/>
        <v>0</v>
      </c>
      <c r="BL170" s="17" t="s">
        <v>301</v>
      </c>
      <c r="BM170" s="146" t="s">
        <v>1098</v>
      </c>
    </row>
    <row r="171" spans="2:65" s="1" customFormat="1" ht="24.15" customHeight="1">
      <c r="B171" s="32"/>
      <c r="C171" s="176" t="s">
        <v>368</v>
      </c>
      <c r="D171" s="176" t="s">
        <v>185</v>
      </c>
      <c r="E171" s="177" t="s">
        <v>1099</v>
      </c>
      <c r="F171" s="178" t="s">
        <v>1100</v>
      </c>
      <c r="G171" s="179" t="s">
        <v>171</v>
      </c>
      <c r="H171" s="180">
        <v>1</v>
      </c>
      <c r="I171" s="181"/>
      <c r="J171" s="182">
        <f t="shared" si="0"/>
        <v>0</v>
      </c>
      <c r="K171" s="183"/>
      <c r="L171" s="184"/>
      <c r="M171" s="185" t="s">
        <v>1</v>
      </c>
      <c r="N171" s="186" t="s">
        <v>43</v>
      </c>
      <c r="P171" s="144">
        <f t="shared" si="1"/>
        <v>0</v>
      </c>
      <c r="Q171" s="144">
        <v>1.0499999999999999E-3</v>
      </c>
      <c r="R171" s="144">
        <f t="shared" si="2"/>
        <v>1.0499999999999999E-3</v>
      </c>
      <c r="S171" s="144">
        <v>0</v>
      </c>
      <c r="T171" s="145">
        <f t="shared" si="3"/>
        <v>0</v>
      </c>
      <c r="AR171" s="146" t="s">
        <v>308</v>
      </c>
      <c r="AT171" s="146" t="s">
        <v>185</v>
      </c>
      <c r="AU171" s="146" t="s">
        <v>88</v>
      </c>
      <c r="AY171" s="17" t="s">
        <v>165</v>
      </c>
      <c r="BE171" s="147">
        <f t="shared" si="4"/>
        <v>0</v>
      </c>
      <c r="BF171" s="147">
        <f t="shared" si="5"/>
        <v>0</v>
      </c>
      <c r="BG171" s="147">
        <f t="shared" si="6"/>
        <v>0</v>
      </c>
      <c r="BH171" s="147">
        <f t="shared" si="7"/>
        <v>0</v>
      </c>
      <c r="BI171" s="147">
        <f t="shared" si="8"/>
        <v>0</v>
      </c>
      <c r="BJ171" s="17" t="s">
        <v>86</v>
      </c>
      <c r="BK171" s="147">
        <f t="shared" si="9"/>
        <v>0</v>
      </c>
      <c r="BL171" s="17" t="s">
        <v>301</v>
      </c>
      <c r="BM171" s="146" t="s">
        <v>1101</v>
      </c>
    </row>
    <row r="172" spans="2:65" s="1" customFormat="1" ht="21.75" customHeight="1">
      <c r="B172" s="32"/>
      <c r="C172" s="134" t="s">
        <v>373</v>
      </c>
      <c r="D172" s="134" t="s">
        <v>168</v>
      </c>
      <c r="E172" s="135" t="s">
        <v>1102</v>
      </c>
      <c r="F172" s="136" t="s">
        <v>1103</v>
      </c>
      <c r="G172" s="137" t="s">
        <v>171</v>
      </c>
      <c r="H172" s="138">
        <v>1</v>
      </c>
      <c r="I172" s="139"/>
      <c r="J172" s="140">
        <f t="shared" si="0"/>
        <v>0</v>
      </c>
      <c r="K172" s="141"/>
      <c r="L172" s="32"/>
      <c r="M172" s="142" t="s">
        <v>1</v>
      </c>
      <c r="N172" s="143" t="s">
        <v>43</v>
      </c>
      <c r="P172" s="144">
        <f t="shared" si="1"/>
        <v>0</v>
      </c>
      <c r="Q172" s="144">
        <v>0</v>
      </c>
      <c r="R172" s="144">
        <f t="shared" si="2"/>
        <v>0</v>
      </c>
      <c r="S172" s="144">
        <v>0</v>
      </c>
      <c r="T172" s="145">
        <f t="shared" si="3"/>
        <v>0</v>
      </c>
      <c r="AR172" s="146" t="s">
        <v>301</v>
      </c>
      <c r="AT172" s="146" t="s">
        <v>168</v>
      </c>
      <c r="AU172" s="146" t="s">
        <v>88</v>
      </c>
      <c r="AY172" s="17" t="s">
        <v>165</v>
      </c>
      <c r="BE172" s="147">
        <f t="shared" si="4"/>
        <v>0</v>
      </c>
      <c r="BF172" s="147">
        <f t="shared" si="5"/>
        <v>0</v>
      </c>
      <c r="BG172" s="147">
        <f t="shared" si="6"/>
        <v>0</v>
      </c>
      <c r="BH172" s="147">
        <f t="shared" si="7"/>
        <v>0</v>
      </c>
      <c r="BI172" s="147">
        <f t="shared" si="8"/>
        <v>0</v>
      </c>
      <c r="BJ172" s="17" t="s">
        <v>86</v>
      </c>
      <c r="BK172" s="147">
        <f t="shared" si="9"/>
        <v>0</v>
      </c>
      <c r="BL172" s="17" t="s">
        <v>301</v>
      </c>
      <c r="BM172" s="146" t="s">
        <v>1104</v>
      </c>
    </row>
    <row r="173" spans="2:65" s="1" customFormat="1" ht="24.15" customHeight="1">
      <c r="B173" s="32"/>
      <c r="C173" s="176" t="s">
        <v>1105</v>
      </c>
      <c r="D173" s="176" t="s">
        <v>185</v>
      </c>
      <c r="E173" s="177" t="s">
        <v>1106</v>
      </c>
      <c r="F173" s="178" t="s">
        <v>1107</v>
      </c>
      <c r="G173" s="179" t="s">
        <v>171</v>
      </c>
      <c r="H173" s="180">
        <v>1</v>
      </c>
      <c r="I173" s="181"/>
      <c r="J173" s="182">
        <f t="shared" si="0"/>
        <v>0</v>
      </c>
      <c r="K173" s="183"/>
      <c r="L173" s="184"/>
      <c r="M173" s="185" t="s">
        <v>1</v>
      </c>
      <c r="N173" s="186" t="s">
        <v>43</v>
      </c>
      <c r="P173" s="144">
        <f t="shared" si="1"/>
        <v>0</v>
      </c>
      <c r="Q173" s="144">
        <v>4.0000000000000002E-4</v>
      </c>
      <c r="R173" s="144">
        <f t="shared" si="2"/>
        <v>4.0000000000000002E-4</v>
      </c>
      <c r="S173" s="144">
        <v>0</v>
      </c>
      <c r="T173" s="145">
        <f t="shared" si="3"/>
        <v>0</v>
      </c>
      <c r="AR173" s="146" t="s">
        <v>308</v>
      </c>
      <c r="AT173" s="146" t="s">
        <v>185</v>
      </c>
      <c r="AU173" s="146" t="s">
        <v>88</v>
      </c>
      <c r="AY173" s="17" t="s">
        <v>165</v>
      </c>
      <c r="BE173" s="147">
        <f t="shared" si="4"/>
        <v>0</v>
      </c>
      <c r="BF173" s="147">
        <f t="shared" si="5"/>
        <v>0</v>
      </c>
      <c r="BG173" s="147">
        <f t="shared" si="6"/>
        <v>0</v>
      </c>
      <c r="BH173" s="147">
        <f t="shared" si="7"/>
        <v>0</v>
      </c>
      <c r="BI173" s="147">
        <f t="shared" si="8"/>
        <v>0</v>
      </c>
      <c r="BJ173" s="17" t="s">
        <v>86</v>
      </c>
      <c r="BK173" s="147">
        <f t="shared" si="9"/>
        <v>0</v>
      </c>
      <c r="BL173" s="17" t="s">
        <v>301</v>
      </c>
      <c r="BM173" s="146" t="s">
        <v>1108</v>
      </c>
    </row>
    <row r="174" spans="2:65" s="1" customFormat="1" ht="24.15" customHeight="1">
      <c r="B174" s="32"/>
      <c r="C174" s="134" t="s">
        <v>967</v>
      </c>
      <c r="D174" s="134" t="s">
        <v>168</v>
      </c>
      <c r="E174" s="135" t="s">
        <v>1109</v>
      </c>
      <c r="F174" s="136" t="s">
        <v>1110</v>
      </c>
      <c r="G174" s="137" t="s">
        <v>171</v>
      </c>
      <c r="H174" s="138">
        <v>3</v>
      </c>
      <c r="I174" s="139"/>
      <c r="J174" s="140">
        <f t="shared" si="0"/>
        <v>0</v>
      </c>
      <c r="K174" s="141"/>
      <c r="L174" s="32"/>
      <c r="M174" s="142" t="s">
        <v>1</v>
      </c>
      <c r="N174" s="143" t="s">
        <v>43</v>
      </c>
      <c r="P174" s="144">
        <f t="shared" si="1"/>
        <v>0</v>
      </c>
      <c r="Q174" s="144">
        <v>0</v>
      </c>
      <c r="R174" s="144">
        <f t="shared" si="2"/>
        <v>0</v>
      </c>
      <c r="S174" s="144">
        <v>0</v>
      </c>
      <c r="T174" s="145">
        <f t="shared" si="3"/>
        <v>0</v>
      </c>
      <c r="AR174" s="146" t="s">
        <v>301</v>
      </c>
      <c r="AT174" s="146" t="s">
        <v>168</v>
      </c>
      <c r="AU174" s="146" t="s">
        <v>88</v>
      </c>
      <c r="AY174" s="17" t="s">
        <v>165</v>
      </c>
      <c r="BE174" s="147">
        <f t="shared" si="4"/>
        <v>0</v>
      </c>
      <c r="BF174" s="147">
        <f t="shared" si="5"/>
        <v>0</v>
      </c>
      <c r="BG174" s="147">
        <f t="shared" si="6"/>
        <v>0</v>
      </c>
      <c r="BH174" s="147">
        <f t="shared" si="7"/>
        <v>0</v>
      </c>
      <c r="BI174" s="147">
        <f t="shared" si="8"/>
        <v>0</v>
      </c>
      <c r="BJ174" s="17" t="s">
        <v>86</v>
      </c>
      <c r="BK174" s="147">
        <f t="shared" si="9"/>
        <v>0</v>
      </c>
      <c r="BL174" s="17" t="s">
        <v>301</v>
      </c>
      <c r="BM174" s="146" t="s">
        <v>1111</v>
      </c>
    </row>
    <row r="175" spans="2:65" s="1" customFormat="1" ht="16.5" customHeight="1">
      <c r="B175" s="32"/>
      <c r="C175" s="134" t="s">
        <v>860</v>
      </c>
      <c r="D175" s="134" t="s">
        <v>168</v>
      </c>
      <c r="E175" s="135" t="s">
        <v>1112</v>
      </c>
      <c r="F175" s="136" t="s">
        <v>1113</v>
      </c>
      <c r="G175" s="137" t="s">
        <v>171</v>
      </c>
      <c r="H175" s="138">
        <v>3</v>
      </c>
      <c r="I175" s="139"/>
      <c r="J175" s="140">
        <f t="shared" si="0"/>
        <v>0</v>
      </c>
      <c r="K175" s="141"/>
      <c r="L175" s="32"/>
      <c r="M175" s="142" t="s">
        <v>1</v>
      </c>
      <c r="N175" s="143" t="s">
        <v>43</v>
      </c>
      <c r="P175" s="144">
        <f t="shared" si="1"/>
        <v>0</v>
      </c>
      <c r="Q175" s="144">
        <v>0</v>
      </c>
      <c r="R175" s="144">
        <f t="shared" si="2"/>
        <v>0</v>
      </c>
      <c r="S175" s="144">
        <v>0</v>
      </c>
      <c r="T175" s="145">
        <f t="shared" si="3"/>
        <v>0</v>
      </c>
      <c r="AR175" s="146" t="s">
        <v>301</v>
      </c>
      <c r="AT175" s="146" t="s">
        <v>168</v>
      </c>
      <c r="AU175" s="146" t="s">
        <v>88</v>
      </c>
      <c r="AY175" s="17" t="s">
        <v>165</v>
      </c>
      <c r="BE175" s="147">
        <f t="shared" si="4"/>
        <v>0</v>
      </c>
      <c r="BF175" s="147">
        <f t="shared" si="5"/>
        <v>0</v>
      </c>
      <c r="BG175" s="147">
        <f t="shared" si="6"/>
        <v>0</v>
      </c>
      <c r="BH175" s="147">
        <f t="shared" si="7"/>
        <v>0</v>
      </c>
      <c r="BI175" s="147">
        <f t="shared" si="8"/>
        <v>0</v>
      </c>
      <c r="BJ175" s="17" t="s">
        <v>86</v>
      </c>
      <c r="BK175" s="147">
        <f t="shared" si="9"/>
        <v>0</v>
      </c>
      <c r="BL175" s="17" t="s">
        <v>301</v>
      </c>
      <c r="BM175" s="146" t="s">
        <v>1114</v>
      </c>
    </row>
    <row r="176" spans="2:65" s="1" customFormat="1" ht="21.75" customHeight="1">
      <c r="B176" s="32"/>
      <c r="C176" s="134" t="s">
        <v>914</v>
      </c>
      <c r="D176" s="134" t="s">
        <v>168</v>
      </c>
      <c r="E176" s="135" t="s">
        <v>1115</v>
      </c>
      <c r="F176" s="136" t="s">
        <v>1116</v>
      </c>
      <c r="G176" s="137" t="s">
        <v>171</v>
      </c>
      <c r="H176" s="138">
        <v>1</v>
      </c>
      <c r="I176" s="139"/>
      <c r="J176" s="140">
        <f t="shared" si="0"/>
        <v>0</v>
      </c>
      <c r="K176" s="141"/>
      <c r="L176" s="32"/>
      <c r="M176" s="142" t="s">
        <v>1</v>
      </c>
      <c r="N176" s="143" t="s">
        <v>43</v>
      </c>
      <c r="P176" s="144">
        <f t="shared" si="1"/>
        <v>0</v>
      </c>
      <c r="Q176" s="144">
        <v>0</v>
      </c>
      <c r="R176" s="144">
        <f t="shared" si="2"/>
        <v>0</v>
      </c>
      <c r="S176" s="144">
        <v>0</v>
      </c>
      <c r="T176" s="145">
        <f t="shared" si="3"/>
        <v>0</v>
      </c>
      <c r="AR176" s="146" t="s">
        <v>301</v>
      </c>
      <c r="AT176" s="146" t="s">
        <v>168</v>
      </c>
      <c r="AU176" s="146" t="s">
        <v>88</v>
      </c>
      <c r="AY176" s="17" t="s">
        <v>165</v>
      </c>
      <c r="BE176" s="147">
        <f t="shared" si="4"/>
        <v>0</v>
      </c>
      <c r="BF176" s="147">
        <f t="shared" si="5"/>
        <v>0</v>
      </c>
      <c r="BG176" s="147">
        <f t="shared" si="6"/>
        <v>0</v>
      </c>
      <c r="BH176" s="147">
        <f t="shared" si="7"/>
        <v>0</v>
      </c>
      <c r="BI176" s="147">
        <f t="shared" si="8"/>
        <v>0</v>
      </c>
      <c r="BJ176" s="17" t="s">
        <v>86</v>
      </c>
      <c r="BK176" s="147">
        <f t="shared" si="9"/>
        <v>0</v>
      </c>
      <c r="BL176" s="17" t="s">
        <v>301</v>
      </c>
      <c r="BM176" s="146" t="s">
        <v>1117</v>
      </c>
    </row>
    <row r="177" spans="2:65" s="1" customFormat="1" ht="24.15" customHeight="1">
      <c r="B177" s="32"/>
      <c r="C177" s="134" t="s">
        <v>1118</v>
      </c>
      <c r="D177" s="134" t="s">
        <v>168</v>
      </c>
      <c r="E177" s="135" t="s">
        <v>1119</v>
      </c>
      <c r="F177" s="136" t="s">
        <v>1120</v>
      </c>
      <c r="G177" s="137" t="s">
        <v>171</v>
      </c>
      <c r="H177" s="138">
        <v>1</v>
      </c>
      <c r="I177" s="139"/>
      <c r="J177" s="140">
        <f t="shared" si="0"/>
        <v>0</v>
      </c>
      <c r="K177" s="141"/>
      <c r="L177" s="32"/>
      <c r="M177" s="142" t="s">
        <v>1</v>
      </c>
      <c r="N177" s="143" t="s">
        <v>43</v>
      </c>
      <c r="P177" s="144">
        <f t="shared" si="1"/>
        <v>0</v>
      </c>
      <c r="Q177" s="144">
        <v>0</v>
      </c>
      <c r="R177" s="144">
        <f t="shared" si="2"/>
        <v>0</v>
      </c>
      <c r="S177" s="144">
        <v>0</v>
      </c>
      <c r="T177" s="145">
        <f t="shared" si="3"/>
        <v>0</v>
      </c>
      <c r="AR177" s="146" t="s">
        <v>301</v>
      </c>
      <c r="AT177" s="146" t="s">
        <v>168</v>
      </c>
      <c r="AU177" s="146" t="s">
        <v>88</v>
      </c>
      <c r="AY177" s="17" t="s">
        <v>165</v>
      </c>
      <c r="BE177" s="147">
        <f t="shared" si="4"/>
        <v>0</v>
      </c>
      <c r="BF177" s="147">
        <f t="shared" si="5"/>
        <v>0</v>
      </c>
      <c r="BG177" s="147">
        <f t="shared" si="6"/>
        <v>0</v>
      </c>
      <c r="BH177" s="147">
        <f t="shared" si="7"/>
        <v>0</v>
      </c>
      <c r="BI177" s="147">
        <f t="shared" si="8"/>
        <v>0</v>
      </c>
      <c r="BJ177" s="17" t="s">
        <v>86</v>
      </c>
      <c r="BK177" s="147">
        <f t="shared" si="9"/>
        <v>0</v>
      </c>
      <c r="BL177" s="17" t="s">
        <v>301</v>
      </c>
      <c r="BM177" s="146" t="s">
        <v>1121</v>
      </c>
    </row>
    <row r="178" spans="2:65" s="1" customFormat="1" ht="24.15" customHeight="1">
      <c r="B178" s="32"/>
      <c r="C178" s="134" t="s">
        <v>1122</v>
      </c>
      <c r="D178" s="134" t="s">
        <v>168</v>
      </c>
      <c r="E178" s="135" t="s">
        <v>1123</v>
      </c>
      <c r="F178" s="136" t="s">
        <v>1124</v>
      </c>
      <c r="G178" s="137" t="s">
        <v>171</v>
      </c>
      <c r="H178" s="138">
        <v>1</v>
      </c>
      <c r="I178" s="139"/>
      <c r="J178" s="140">
        <f t="shared" si="0"/>
        <v>0</v>
      </c>
      <c r="K178" s="141"/>
      <c r="L178" s="32"/>
      <c r="M178" s="142" t="s">
        <v>1</v>
      </c>
      <c r="N178" s="143" t="s">
        <v>43</v>
      </c>
      <c r="P178" s="144">
        <f t="shared" si="1"/>
        <v>0</v>
      </c>
      <c r="Q178" s="144">
        <v>0</v>
      </c>
      <c r="R178" s="144">
        <f t="shared" si="2"/>
        <v>0</v>
      </c>
      <c r="S178" s="144">
        <v>0</v>
      </c>
      <c r="T178" s="145">
        <f t="shared" si="3"/>
        <v>0</v>
      </c>
      <c r="AR178" s="146" t="s">
        <v>301</v>
      </c>
      <c r="AT178" s="146" t="s">
        <v>168</v>
      </c>
      <c r="AU178" s="146" t="s">
        <v>88</v>
      </c>
      <c r="AY178" s="17" t="s">
        <v>165</v>
      </c>
      <c r="BE178" s="147">
        <f t="shared" si="4"/>
        <v>0</v>
      </c>
      <c r="BF178" s="147">
        <f t="shared" si="5"/>
        <v>0</v>
      </c>
      <c r="BG178" s="147">
        <f t="shared" si="6"/>
        <v>0</v>
      </c>
      <c r="BH178" s="147">
        <f t="shared" si="7"/>
        <v>0</v>
      </c>
      <c r="BI178" s="147">
        <f t="shared" si="8"/>
        <v>0</v>
      </c>
      <c r="BJ178" s="17" t="s">
        <v>86</v>
      </c>
      <c r="BK178" s="147">
        <f t="shared" si="9"/>
        <v>0</v>
      </c>
      <c r="BL178" s="17" t="s">
        <v>301</v>
      </c>
      <c r="BM178" s="146" t="s">
        <v>1125</v>
      </c>
    </row>
    <row r="179" spans="2:65" s="1" customFormat="1" ht="21.75" customHeight="1">
      <c r="B179" s="32"/>
      <c r="C179" s="134" t="s">
        <v>1126</v>
      </c>
      <c r="D179" s="134" t="s">
        <v>168</v>
      </c>
      <c r="E179" s="135" t="s">
        <v>1127</v>
      </c>
      <c r="F179" s="136" t="s">
        <v>1128</v>
      </c>
      <c r="G179" s="137" t="s">
        <v>171</v>
      </c>
      <c r="H179" s="138">
        <v>1</v>
      </c>
      <c r="I179" s="139"/>
      <c r="J179" s="140">
        <f t="shared" si="0"/>
        <v>0</v>
      </c>
      <c r="K179" s="141"/>
      <c r="L179" s="32"/>
      <c r="M179" s="142" t="s">
        <v>1</v>
      </c>
      <c r="N179" s="143" t="s">
        <v>43</v>
      </c>
      <c r="P179" s="144">
        <f t="shared" si="1"/>
        <v>0</v>
      </c>
      <c r="Q179" s="144">
        <v>0</v>
      </c>
      <c r="R179" s="144">
        <f t="shared" si="2"/>
        <v>0</v>
      </c>
      <c r="S179" s="144">
        <v>0</v>
      </c>
      <c r="T179" s="145">
        <f t="shared" si="3"/>
        <v>0</v>
      </c>
      <c r="AR179" s="146" t="s">
        <v>301</v>
      </c>
      <c r="AT179" s="146" t="s">
        <v>168</v>
      </c>
      <c r="AU179" s="146" t="s">
        <v>88</v>
      </c>
      <c r="AY179" s="17" t="s">
        <v>165</v>
      </c>
      <c r="BE179" s="147">
        <f t="shared" si="4"/>
        <v>0</v>
      </c>
      <c r="BF179" s="147">
        <f t="shared" si="5"/>
        <v>0</v>
      </c>
      <c r="BG179" s="147">
        <f t="shared" si="6"/>
        <v>0</v>
      </c>
      <c r="BH179" s="147">
        <f t="shared" si="7"/>
        <v>0</v>
      </c>
      <c r="BI179" s="147">
        <f t="shared" si="8"/>
        <v>0</v>
      </c>
      <c r="BJ179" s="17" t="s">
        <v>86</v>
      </c>
      <c r="BK179" s="147">
        <f t="shared" si="9"/>
        <v>0</v>
      </c>
      <c r="BL179" s="17" t="s">
        <v>301</v>
      </c>
      <c r="BM179" s="146" t="s">
        <v>1129</v>
      </c>
    </row>
    <row r="180" spans="2:65" s="1" customFormat="1" ht="24.15" customHeight="1">
      <c r="B180" s="32"/>
      <c r="C180" s="134" t="s">
        <v>1130</v>
      </c>
      <c r="D180" s="134" t="s">
        <v>168</v>
      </c>
      <c r="E180" s="135" t="s">
        <v>1131</v>
      </c>
      <c r="F180" s="136" t="s">
        <v>1132</v>
      </c>
      <c r="G180" s="137" t="s">
        <v>171</v>
      </c>
      <c r="H180" s="138">
        <v>1</v>
      </c>
      <c r="I180" s="139"/>
      <c r="J180" s="140">
        <f t="shared" si="0"/>
        <v>0</v>
      </c>
      <c r="K180" s="141"/>
      <c r="L180" s="32"/>
      <c r="M180" s="142" t="s">
        <v>1</v>
      </c>
      <c r="N180" s="143" t="s">
        <v>43</v>
      </c>
      <c r="P180" s="144">
        <f t="shared" si="1"/>
        <v>0</v>
      </c>
      <c r="Q180" s="144">
        <v>0</v>
      </c>
      <c r="R180" s="144">
        <f t="shared" si="2"/>
        <v>0</v>
      </c>
      <c r="S180" s="144">
        <v>0</v>
      </c>
      <c r="T180" s="145">
        <f t="shared" si="3"/>
        <v>0</v>
      </c>
      <c r="AR180" s="146" t="s">
        <v>301</v>
      </c>
      <c r="AT180" s="146" t="s">
        <v>168</v>
      </c>
      <c r="AU180" s="146" t="s">
        <v>88</v>
      </c>
      <c r="AY180" s="17" t="s">
        <v>165</v>
      </c>
      <c r="BE180" s="147">
        <f t="shared" si="4"/>
        <v>0</v>
      </c>
      <c r="BF180" s="147">
        <f t="shared" si="5"/>
        <v>0</v>
      </c>
      <c r="BG180" s="147">
        <f t="shared" si="6"/>
        <v>0</v>
      </c>
      <c r="BH180" s="147">
        <f t="shared" si="7"/>
        <v>0</v>
      </c>
      <c r="BI180" s="147">
        <f t="shared" si="8"/>
        <v>0</v>
      </c>
      <c r="BJ180" s="17" t="s">
        <v>86</v>
      </c>
      <c r="BK180" s="147">
        <f t="shared" si="9"/>
        <v>0</v>
      </c>
      <c r="BL180" s="17" t="s">
        <v>301</v>
      </c>
      <c r="BM180" s="146" t="s">
        <v>1133</v>
      </c>
    </row>
    <row r="181" spans="2:65" s="1" customFormat="1" ht="21.75" customHeight="1">
      <c r="B181" s="32"/>
      <c r="C181" s="176" t="s">
        <v>209</v>
      </c>
      <c r="D181" s="176" t="s">
        <v>185</v>
      </c>
      <c r="E181" s="177" t="s">
        <v>1134</v>
      </c>
      <c r="F181" s="178" t="s">
        <v>1135</v>
      </c>
      <c r="G181" s="179" t="s">
        <v>171</v>
      </c>
      <c r="H181" s="180">
        <v>1</v>
      </c>
      <c r="I181" s="181"/>
      <c r="J181" s="182">
        <f t="shared" si="0"/>
        <v>0</v>
      </c>
      <c r="K181" s="183"/>
      <c r="L181" s="184"/>
      <c r="M181" s="185" t="s">
        <v>1</v>
      </c>
      <c r="N181" s="186" t="s">
        <v>43</v>
      </c>
      <c r="P181" s="144">
        <f t="shared" si="1"/>
        <v>0</v>
      </c>
      <c r="Q181" s="144">
        <v>5.0000000000000001E-4</v>
      </c>
      <c r="R181" s="144">
        <f t="shared" si="2"/>
        <v>5.0000000000000001E-4</v>
      </c>
      <c r="S181" s="144">
        <v>0</v>
      </c>
      <c r="T181" s="145">
        <f t="shared" si="3"/>
        <v>0</v>
      </c>
      <c r="AR181" s="146" t="s">
        <v>308</v>
      </c>
      <c r="AT181" s="146" t="s">
        <v>185</v>
      </c>
      <c r="AU181" s="146" t="s">
        <v>88</v>
      </c>
      <c r="AY181" s="17" t="s">
        <v>165</v>
      </c>
      <c r="BE181" s="147">
        <f t="shared" si="4"/>
        <v>0</v>
      </c>
      <c r="BF181" s="147">
        <f t="shared" si="5"/>
        <v>0</v>
      </c>
      <c r="BG181" s="147">
        <f t="shared" si="6"/>
        <v>0</v>
      </c>
      <c r="BH181" s="147">
        <f t="shared" si="7"/>
        <v>0</v>
      </c>
      <c r="BI181" s="147">
        <f t="shared" si="8"/>
        <v>0</v>
      </c>
      <c r="BJ181" s="17" t="s">
        <v>86</v>
      </c>
      <c r="BK181" s="147">
        <f t="shared" si="9"/>
        <v>0</v>
      </c>
      <c r="BL181" s="17" t="s">
        <v>301</v>
      </c>
      <c r="BM181" s="146" t="s">
        <v>1136</v>
      </c>
    </row>
    <row r="182" spans="2:65" s="1" customFormat="1" ht="16.5" customHeight="1">
      <c r="B182" s="32"/>
      <c r="C182" s="134" t="s">
        <v>1137</v>
      </c>
      <c r="D182" s="134" t="s">
        <v>168</v>
      </c>
      <c r="E182" s="135" t="s">
        <v>1138</v>
      </c>
      <c r="F182" s="136" t="s">
        <v>1139</v>
      </c>
      <c r="G182" s="137" t="s">
        <v>171</v>
      </c>
      <c r="H182" s="138">
        <v>1</v>
      </c>
      <c r="I182" s="139"/>
      <c r="J182" s="140">
        <f t="shared" si="0"/>
        <v>0</v>
      </c>
      <c r="K182" s="141"/>
      <c r="L182" s="32"/>
      <c r="M182" s="142" t="s">
        <v>1</v>
      </c>
      <c r="N182" s="143" t="s">
        <v>43</v>
      </c>
      <c r="P182" s="144">
        <f t="shared" si="1"/>
        <v>0</v>
      </c>
      <c r="Q182" s="144">
        <v>0</v>
      </c>
      <c r="R182" s="144">
        <f t="shared" si="2"/>
        <v>0</v>
      </c>
      <c r="S182" s="144">
        <v>0</v>
      </c>
      <c r="T182" s="145">
        <f t="shared" si="3"/>
        <v>0</v>
      </c>
      <c r="AR182" s="146" t="s">
        <v>301</v>
      </c>
      <c r="AT182" s="146" t="s">
        <v>168</v>
      </c>
      <c r="AU182" s="146" t="s">
        <v>88</v>
      </c>
      <c r="AY182" s="17" t="s">
        <v>165</v>
      </c>
      <c r="BE182" s="147">
        <f t="shared" si="4"/>
        <v>0</v>
      </c>
      <c r="BF182" s="147">
        <f t="shared" si="5"/>
        <v>0</v>
      </c>
      <c r="BG182" s="147">
        <f t="shared" si="6"/>
        <v>0</v>
      </c>
      <c r="BH182" s="147">
        <f t="shared" si="7"/>
        <v>0</v>
      </c>
      <c r="BI182" s="147">
        <f t="shared" si="8"/>
        <v>0</v>
      </c>
      <c r="BJ182" s="17" t="s">
        <v>86</v>
      </c>
      <c r="BK182" s="147">
        <f t="shared" si="9"/>
        <v>0</v>
      </c>
      <c r="BL182" s="17" t="s">
        <v>301</v>
      </c>
      <c r="BM182" s="146" t="s">
        <v>1140</v>
      </c>
    </row>
    <row r="183" spans="2:65" s="1" customFormat="1" ht="16.5" customHeight="1">
      <c r="B183" s="32"/>
      <c r="C183" s="176" t="s">
        <v>1141</v>
      </c>
      <c r="D183" s="176" t="s">
        <v>185</v>
      </c>
      <c r="E183" s="177" t="s">
        <v>1142</v>
      </c>
      <c r="F183" s="178" t="s">
        <v>1143</v>
      </c>
      <c r="G183" s="179" t="s">
        <v>171</v>
      </c>
      <c r="H183" s="180">
        <v>1</v>
      </c>
      <c r="I183" s="181"/>
      <c r="J183" s="182">
        <f t="shared" si="0"/>
        <v>0</v>
      </c>
      <c r="K183" s="183"/>
      <c r="L183" s="184"/>
      <c r="M183" s="185" t="s">
        <v>1</v>
      </c>
      <c r="N183" s="186" t="s">
        <v>43</v>
      </c>
      <c r="P183" s="144">
        <f t="shared" si="1"/>
        <v>0</v>
      </c>
      <c r="Q183" s="144">
        <v>2.5000000000000001E-4</v>
      </c>
      <c r="R183" s="144">
        <f t="shared" si="2"/>
        <v>2.5000000000000001E-4</v>
      </c>
      <c r="S183" s="144">
        <v>0</v>
      </c>
      <c r="T183" s="145">
        <f t="shared" si="3"/>
        <v>0</v>
      </c>
      <c r="AR183" s="146" t="s">
        <v>308</v>
      </c>
      <c r="AT183" s="146" t="s">
        <v>185</v>
      </c>
      <c r="AU183" s="146" t="s">
        <v>88</v>
      </c>
      <c r="AY183" s="17" t="s">
        <v>165</v>
      </c>
      <c r="BE183" s="147">
        <f t="shared" si="4"/>
        <v>0</v>
      </c>
      <c r="BF183" s="147">
        <f t="shared" si="5"/>
        <v>0</v>
      </c>
      <c r="BG183" s="147">
        <f t="shared" si="6"/>
        <v>0</v>
      </c>
      <c r="BH183" s="147">
        <f t="shared" si="7"/>
        <v>0</v>
      </c>
      <c r="BI183" s="147">
        <f t="shared" si="8"/>
        <v>0</v>
      </c>
      <c r="BJ183" s="17" t="s">
        <v>86</v>
      </c>
      <c r="BK183" s="147">
        <f t="shared" si="9"/>
        <v>0</v>
      </c>
      <c r="BL183" s="17" t="s">
        <v>301</v>
      </c>
      <c r="BM183" s="146" t="s">
        <v>1144</v>
      </c>
    </row>
    <row r="184" spans="2:65" s="1" customFormat="1" ht="24.15" customHeight="1">
      <c r="B184" s="32"/>
      <c r="C184" s="134" t="s">
        <v>957</v>
      </c>
      <c r="D184" s="134" t="s">
        <v>168</v>
      </c>
      <c r="E184" s="135" t="s">
        <v>1145</v>
      </c>
      <c r="F184" s="136" t="s">
        <v>1146</v>
      </c>
      <c r="G184" s="137" t="s">
        <v>207</v>
      </c>
      <c r="H184" s="138">
        <v>2</v>
      </c>
      <c r="I184" s="139"/>
      <c r="J184" s="140">
        <f t="shared" si="0"/>
        <v>0</v>
      </c>
      <c r="K184" s="141"/>
      <c r="L184" s="32"/>
      <c r="M184" s="142" t="s">
        <v>1</v>
      </c>
      <c r="N184" s="143" t="s">
        <v>43</v>
      </c>
      <c r="P184" s="144">
        <f t="shared" si="1"/>
        <v>0</v>
      </c>
      <c r="Q184" s="144">
        <v>0</v>
      </c>
      <c r="R184" s="144">
        <f t="shared" si="2"/>
        <v>0</v>
      </c>
      <c r="S184" s="144">
        <v>0</v>
      </c>
      <c r="T184" s="145">
        <f t="shared" si="3"/>
        <v>0</v>
      </c>
      <c r="AR184" s="146" t="s">
        <v>301</v>
      </c>
      <c r="AT184" s="146" t="s">
        <v>168</v>
      </c>
      <c r="AU184" s="146" t="s">
        <v>88</v>
      </c>
      <c r="AY184" s="17" t="s">
        <v>165</v>
      </c>
      <c r="BE184" s="147">
        <f t="shared" si="4"/>
        <v>0</v>
      </c>
      <c r="BF184" s="147">
        <f t="shared" si="5"/>
        <v>0</v>
      </c>
      <c r="BG184" s="147">
        <f t="shared" si="6"/>
        <v>0</v>
      </c>
      <c r="BH184" s="147">
        <f t="shared" si="7"/>
        <v>0</v>
      </c>
      <c r="BI184" s="147">
        <f t="shared" si="8"/>
        <v>0</v>
      </c>
      <c r="BJ184" s="17" t="s">
        <v>86</v>
      </c>
      <c r="BK184" s="147">
        <f t="shared" si="9"/>
        <v>0</v>
      </c>
      <c r="BL184" s="17" t="s">
        <v>301</v>
      </c>
      <c r="BM184" s="146" t="s">
        <v>1147</v>
      </c>
    </row>
    <row r="185" spans="2:65" s="1" customFormat="1" ht="16.5" customHeight="1">
      <c r="B185" s="32"/>
      <c r="C185" s="176" t="s">
        <v>953</v>
      </c>
      <c r="D185" s="176" t="s">
        <v>185</v>
      </c>
      <c r="E185" s="177" t="s">
        <v>1148</v>
      </c>
      <c r="F185" s="178" t="s">
        <v>1149</v>
      </c>
      <c r="G185" s="179" t="s">
        <v>207</v>
      </c>
      <c r="H185" s="180">
        <v>2.16</v>
      </c>
      <c r="I185" s="181"/>
      <c r="J185" s="182">
        <f t="shared" si="0"/>
        <v>0</v>
      </c>
      <c r="K185" s="183"/>
      <c r="L185" s="184"/>
      <c r="M185" s="185" t="s">
        <v>1</v>
      </c>
      <c r="N185" s="186" t="s">
        <v>43</v>
      </c>
      <c r="P185" s="144">
        <f t="shared" si="1"/>
        <v>0</v>
      </c>
      <c r="Q185" s="144">
        <v>1.4999999999999999E-4</v>
      </c>
      <c r="R185" s="144">
        <f t="shared" si="2"/>
        <v>3.2400000000000001E-4</v>
      </c>
      <c r="S185" s="144">
        <v>0</v>
      </c>
      <c r="T185" s="145">
        <f t="shared" si="3"/>
        <v>0</v>
      </c>
      <c r="AR185" s="146" t="s">
        <v>308</v>
      </c>
      <c r="AT185" s="146" t="s">
        <v>185</v>
      </c>
      <c r="AU185" s="146" t="s">
        <v>88</v>
      </c>
      <c r="AY185" s="17" t="s">
        <v>165</v>
      </c>
      <c r="BE185" s="147">
        <f t="shared" si="4"/>
        <v>0</v>
      </c>
      <c r="BF185" s="147">
        <f t="shared" si="5"/>
        <v>0</v>
      </c>
      <c r="BG185" s="147">
        <f t="shared" si="6"/>
        <v>0</v>
      </c>
      <c r="BH185" s="147">
        <f t="shared" si="7"/>
        <v>0</v>
      </c>
      <c r="BI185" s="147">
        <f t="shared" si="8"/>
        <v>0</v>
      </c>
      <c r="BJ185" s="17" t="s">
        <v>86</v>
      </c>
      <c r="BK185" s="147">
        <f t="shared" si="9"/>
        <v>0</v>
      </c>
      <c r="BL185" s="17" t="s">
        <v>301</v>
      </c>
      <c r="BM185" s="146" t="s">
        <v>1150</v>
      </c>
    </row>
    <row r="186" spans="2:65" s="12" customFormat="1" ht="10.199999999999999">
      <c r="B186" s="148"/>
      <c r="D186" s="149" t="s">
        <v>174</v>
      </c>
      <c r="F186" s="151" t="s">
        <v>1151</v>
      </c>
      <c r="H186" s="152">
        <v>2.16</v>
      </c>
      <c r="I186" s="153"/>
      <c r="L186" s="148"/>
      <c r="M186" s="154"/>
      <c r="T186" s="155"/>
      <c r="AT186" s="150" t="s">
        <v>174</v>
      </c>
      <c r="AU186" s="150" t="s">
        <v>88</v>
      </c>
      <c r="AV186" s="12" t="s">
        <v>88</v>
      </c>
      <c r="AW186" s="12" t="s">
        <v>4</v>
      </c>
      <c r="AX186" s="12" t="s">
        <v>86</v>
      </c>
      <c r="AY186" s="150" t="s">
        <v>165</v>
      </c>
    </row>
    <row r="187" spans="2:65" s="1" customFormat="1" ht="33" customHeight="1">
      <c r="B187" s="32"/>
      <c r="C187" s="134" t="s">
        <v>920</v>
      </c>
      <c r="D187" s="134" t="s">
        <v>168</v>
      </c>
      <c r="E187" s="135" t="s">
        <v>1152</v>
      </c>
      <c r="F187" s="136" t="s">
        <v>1153</v>
      </c>
      <c r="G187" s="137" t="s">
        <v>171</v>
      </c>
      <c r="H187" s="138">
        <v>40</v>
      </c>
      <c r="I187" s="139"/>
      <c r="J187" s="140">
        <f>ROUND(I187*H187,2)</f>
        <v>0</v>
      </c>
      <c r="K187" s="141"/>
      <c r="L187" s="32"/>
      <c r="M187" s="142" t="s">
        <v>1</v>
      </c>
      <c r="N187" s="143" t="s">
        <v>43</v>
      </c>
      <c r="P187" s="144">
        <f>O187*H187</f>
        <v>0</v>
      </c>
      <c r="Q187" s="144">
        <v>0</v>
      </c>
      <c r="R187" s="144">
        <f>Q187*H187</f>
        <v>0</v>
      </c>
      <c r="S187" s="144">
        <v>0</v>
      </c>
      <c r="T187" s="145">
        <f>S187*H187</f>
        <v>0</v>
      </c>
      <c r="AR187" s="146" t="s">
        <v>301</v>
      </c>
      <c r="AT187" s="146" t="s">
        <v>168</v>
      </c>
      <c r="AU187" s="146" t="s">
        <v>88</v>
      </c>
      <c r="AY187" s="17" t="s">
        <v>165</v>
      </c>
      <c r="BE187" s="147">
        <f>IF(N187="základní",J187,0)</f>
        <v>0</v>
      </c>
      <c r="BF187" s="147">
        <f>IF(N187="snížená",J187,0)</f>
        <v>0</v>
      </c>
      <c r="BG187" s="147">
        <f>IF(N187="zákl. přenesená",J187,0)</f>
        <v>0</v>
      </c>
      <c r="BH187" s="147">
        <f>IF(N187="sníž. přenesená",J187,0)</f>
        <v>0</v>
      </c>
      <c r="BI187" s="147">
        <f>IF(N187="nulová",J187,0)</f>
        <v>0</v>
      </c>
      <c r="BJ187" s="17" t="s">
        <v>86</v>
      </c>
      <c r="BK187" s="147">
        <f>ROUND(I187*H187,2)</f>
        <v>0</v>
      </c>
      <c r="BL187" s="17" t="s">
        <v>301</v>
      </c>
      <c r="BM187" s="146" t="s">
        <v>1154</v>
      </c>
    </row>
    <row r="188" spans="2:65" s="12" customFormat="1" ht="10.199999999999999">
      <c r="B188" s="148"/>
      <c r="D188" s="149" t="s">
        <v>174</v>
      </c>
      <c r="E188" s="150" t="s">
        <v>1</v>
      </c>
      <c r="F188" s="151" t="s">
        <v>1155</v>
      </c>
      <c r="H188" s="152">
        <v>40</v>
      </c>
      <c r="I188" s="153"/>
      <c r="L188" s="148"/>
      <c r="M188" s="154"/>
      <c r="T188" s="155"/>
      <c r="AT188" s="150" t="s">
        <v>174</v>
      </c>
      <c r="AU188" s="150" t="s">
        <v>88</v>
      </c>
      <c r="AV188" s="12" t="s">
        <v>88</v>
      </c>
      <c r="AW188" s="12" t="s">
        <v>34</v>
      </c>
      <c r="AX188" s="12" t="s">
        <v>86</v>
      </c>
      <c r="AY188" s="150" t="s">
        <v>165</v>
      </c>
    </row>
    <row r="189" spans="2:65" s="1" customFormat="1" ht="21.75" customHeight="1">
      <c r="B189" s="32"/>
      <c r="C189" s="176" t="s">
        <v>925</v>
      </c>
      <c r="D189" s="176" t="s">
        <v>185</v>
      </c>
      <c r="E189" s="177" t="s">
        <v>1156</v>
      </c>
      <c r="F189" s="178" t="s">
        <v>1157</v>
      </c>
      <c r="G189" s="179" t="s">
        <v>171</v>
      </c>
      <c r="H189" s="180">
        <v>2</v>
      </c>
      <c r="I189" s="181"/>
      <c r="J189" s="182">
        <f t="shared" ref="J189:J201" si="10">ROUND(I189*H189,2)</f>
        <v>0</v>
      </c>
      <c r="K189" s="183"/>
      <c r="L189" s="184"/>
      <c r="M189" s="185" t="s">
        <v>1</v>
      </c>
      <c r="N189" s="186" t="s">
        <v>43</v>
      </c>
      <c r="P189" s="144">
        <f t="shared" ref="P189:P201" si="11">O189*H189</f>
        <v>0</v>
      </c>
      <c r="Q189" s="144">
        <v>1E-3</v>
      </c>
      <c r="R189" s="144">
        <f t="shared" ref="R189:R201" si="12">Q189*H189</f>
        <v>2E-3</v>
      </c>
      <c r="S189" s="144">
        <v>0</v>
      </c>
      <c r="T189" s="145">
        <f t="shared" ref="T189:T201" si="13">S189*H189</f>
        <v>0</v>
      </c>
      <c r="AR189" s="146" t="s">
        <v>308</v>
      </c>
      <c r="AT189" s="146" t="s">
        <v>185</v>
      </c>
      <c r="AU189" s="146" t="s">
        <v>88</v>
      </c>
      <c r="AY189" s="17" t="s">
        <v>165</v>
      </c>
      <c r="BE189" s="147">
        <f t="shared" ref="BE189:BE201" si="14">IF(N189="základní",J189,0)</f>
        <v>0</v>
      </c>
      <c r="BF189" s="147">
        <f t="shared" ref="BF189:BF201" si="15">IF(N189="snížená",J189,0)</f>
        <v>0</v>
      </c>
      <c r="BG189" s="147">
        <f t="shared" ref="BG189:BG201" si="16">IF(N189="zákl. přenesená",J189,0)</f>
        <v>0</v>
      </c>
      <c r="BH189" s="147">
        <f t="shared" ref="BH189:BH201" si="17">IF(N189="sníž. přenesená",J189,0)</f>
        <v>0</v>
      </c>
      <c r="BI189" s="147">
        <f t="shared" ref="BI189:BI201" si="18">IF(N189="nulová",J189,0)</f>
        <v>0</v>
      </c>
      <c r="BJ189" s="17" t="s">
        <v>86</v>
      </c>
      <c r="BK189" s="147">
        <f t="shared" ref="BK189:BK201" si="19">ROUND(I189*H189,2)</f>
        <v>0</v>
      </c>
      <c r="BL189" s="17" t="s">
        <v>301</v>
      </c>
      <c r="BM189" s="146" t="s">
        <v>1158</v>
      </c>
    </row>
    <row r="190" spans="2:65" s="1" customFormat="1" ht="21.75" customHeight="1">
      <c r="B190" s="32"/>
      <c r="C190" s="176" t="s">
        <v>975</v>
      </c>
      <c r="D190" s="176" t="s">
        <v>185</v>
      </c>
      <c r="E190" s="177" t="s">
        <v>1159</v>
      </c>
      <c r="F190" s="178" t="s">
        <v>1160</v>
      </c>
      <c r="G190" s="179" t="s">
        <v>171</v>
      </c>
      <c r="H190" s="180">
        <v>4</v>
      </c>
      <c r="I190" s="181"/>
      <c r="J190" s="182">
        <f t="shared" si="10"/>
        <v>0</v>
      </c>
      <c r="K190" s="183"/>
      <c r="L190" s="184"/>
      <c r="M190" s="185" t="s">
        <v>1</v>
      </c>
      <c r="N190" s="186" t="s">
        <v>43</v>
      </c>
      <c r="P190" s="144">
        <f t="shared" si="11"/>
        <v>0</v>
      </c>
      <c r="Q190" s="144">
        <v>2.5500000000000002E-3</v>
      </c>
      <c r="R190" s="144">
        <f t="shared" si="12"/>
        <v>1.0200000000000001E-2</v>
      </c>
      <c r="S190" s="144">
        <v>0</v>
      </c>
      <c r="T190" s="145">
        <f t="shared" si="13"/>
        <v>0</v>
      </c>
      <c r="AR190" s="146" t="s">
        <v>308</v>
      </c>
      <c r="AT190" s="146" t="s">
        <v>185</v>
      </c>
      <c r="AU190" s="146" t="s">
        <v>88</v>
      </c>
      <c r="AY190" s="17" t="s">
        <v>165</v>
      </c>
      <c r="BE190" s="147">
        <f t="shared" si="14"/>
        <v>0</v>
      </c>
      <c r="BF190" s="147">
        <f t="shared" si="15"/>
        <v>0</v>
      </c>
      <c r="BG190" s="147">
        <f t="shared" si="16"/>
        <v>0</v>
      </c>
      <c r="BH190" s="147">
        <f t="shared" si="17"/>
        <v>0</v>
      </c>
      <c r="BI190" s="147">
        <f t="shared" si="18"/>
        <v>0</v>
      </c>
      <c r="BJ190" s="17" t="s">
        <v>86</v>
      </c>
      <c r="BK190" s="147">
        <f t="shared" si="19"/>
        <v>0</v>
      </c>
      <c r="BL190" s="17" t="s">
        <v>301</v>
      </c>
      <c r="BM190" s="146" t="s">
        <v>1161</v>
      </c>
    </row>
    <row r="191" spans="2:65" s="1" customFormat="1" ht="21.75" customHeight="1">
      <c r="B191" s="32"/>
      <c r="C191" s="176" t="s">
        <v>1162</v>
      </c>
      <c r="D191" s="176" t="s">
        <v>185</v>
      </c>
      <c r="E191" s="177" t="s">
        <v>1163</v>
      </c>
      <c r="F191" s="178" t="s">
        <v>1164</v>
      </c>
      <c r="G191" s="179" t="s">
        <v>171</v>
      </c>
      <c r="H191" s="180">
        <v>1</v>
      </c>
      <c r="I191" s="181"/>
      <c r="J191" s="182">
        <f t="shared" si="10"/>
        <v>0</v>
      </c>
      <c r="K191" s="183"/>
      <c r="L191" s="184"/>
      <c r="M191" s="185" t="s">
        <v>1</v>
      </c>
      <c r="N191" s="186" t="s">
        <v>43</v>
      </c>
      <c r="P191" s="144">
        <f t="shared" si="11"/>
        <v>0</v>
      </c>
      <c r="Q191" s="144">
        <v>2.5500000000000002E-3</v>
      </c>
      <c r="R191" s="144">
        <f t="shared" si="12"/>
        <v>2.5500000000000002E-3</v>
      </c>
      <c r="S191" s="144">
        <v>0</v>
      </c>
      <c r="T191" s="145">
        <f t="shared" si="13"/>
        <v>0</v>
      </c>
      <c r="AR191" s="146" t="s">
        <v>308</v>
      </c>
      <c r="AT191" s="146" t="s">
        <v>185</v>
      </c>
      <c r="AU191" s="146" t="s">
        <v>88</v>
      </c>
      <c r="AY191" s="17" t="s">
        <v>165</v>
      </c>
      <c r="BE191" s="147">
        <f t="shared" si="14"/>
        <v>0</v>
      </c>
      <c r="BF191" s="147">
        <f t="shared" si="15"/>
        <v>0</v>
      </c>
      <c r="BG191" s="147">
        <f t="shared" si="16"/>
        <v>0</v>
      </c>
      <c r="BH191" s="147">
        <f t="shared" si="17"/>
        <v>0</v>
      </c>
      <c r="BI191" s="147">
        <f t="shared" si="18"/>
        <v>0</v>
      </c>
      <c r="BJ191" s="17" t="s">
        <v>86</v>
      </c>
      <c r="BK191" s="147">
        <f t="shared" si="19"/>
        <v>0</v>
      </c>
      <c r="BL191" s="17" t="s">
        <v>301</v>
      </c>
      <c r="BM191" s="146" t="s">
        <v>1165</v>
      </c>
    </row>
    <row r="192" spans="2:65" s="1" customFormat="1" ht="24.15" customHeight="1">
      <c r="B192" s="32"/>
      <c r="C192" s="176" t="s">
        <v>1166</v>
      </c>
      <c r="D192" s="176" t="s">
        <v>185</v>
      </c>
      <c r="E192" s="177" t="s">
        <v>1167</v>
      </c>
      <c r="F192" s="178" t="s">
        <v>1168</v>
      </c>
      <c r="G192" s="179" t="s">
        <v>171</v>
      </c>
      <c r="H192" s="180">
        <v>5</v>
      </c>
      <c r="I192" s="181"/>
      <c r="J192" s="182">
        <f t="shared" si="10"/>
        <v>0</v>
      </c>
      <c r="K192" s="183"/>
      <c r="L192" s="184"/>
      <c r="M192" s="185" t="s">
        <v>1</v>
      </c>
      <c r="N192" s="186" t="s">
        <v>43</v>
      </c>
      <c r="P192" s="144">
        <f t="shared" si="11"/>
        <v>0</v>
      </c>
      <c r="Q192" s="144">
        <v>1.9E-3</v>
      </c>
      <c r="R192" s="144">
        <f t="shared" si="12"/>
        <v>9.4999999999999998E-3</v>
      </c>
      <c r="S192" s="144">
        <v>0</v>
      </c>
      <c r="T192" s="145">
        <f t="shared" si="13"/>
        <v>0</v>
      </c>
      <c r="AR192" s="146" t="s">
        <v>308</v>
      </c>
      <c r="AT192" s="146" t="s">
        <v>185</v>
      </c>
      <c r="AU192" s="146" t="s">
        <v>88</v>
      </c>
      <c r="AY192" s="17" t="s">
        <v>165</v>
      </c>
      <c r="BE192" s="147">
        <f t="shared" si="14"/>
        <v>0</v>
      </c>
      <c r="BF192" s="147">
        <f t="shared" si="15"/>
        <v>0</v>
      </c>
      <c r="BG192" s="147">
        <f t="shared" si="16"/>
        <v>0</v>
      </c>
      <c r="BH192" s="147">
        <f t="shared" si="17"/>
        <v>0</v>
      </c>
      <c r="BI192" s="147">
        <f t="shared" si="18"/>
        <v>0</v>
      </c>
      <c r="BJ192" s="17" t="s">
        <v>86</v>
      </c>
      <c r="BK192" s="147">
        <f t="shared" si="19"/>
        <v>0</v>
      </c>
      <c r="BL192" s="17" t="s">
        <v>301</v>
      </c>
      <c r="BM192" s="146" t="s">
        <v>1169</v>
      </c>
    </row>
    <row r="193" spans="2:65" s="1" customFormat="1" ht="16.5" customHeight="1">
      <c r="B193" s="32"/>
      <c r="C193" s="176" t="s">
        <v>1170</v>
      </c>
      <c r="D193" s="176" t="s">
        <v>185</v>
      </c>
      <c r="E193" s="177" t="s">
        <v>1171</v>
      </c>
      <c r="F193" s="178" t="s">
        <v>1172</v>
      </c>
      <c r="G193" s="179" t="s">
        <v>171</v>
      </c>
      <c r="H193" s="180">
        <v>7</v>
      </c>
      <c r="I193" s="181"/>
      <c r="J193" s="182">
        <f t="shared" si="10"/>
        <v>0</v>
      </c>
      <c r="K193" s="183"/>
      <c r="L193" s="184"/>
      <c r="M193" s="185" t="s">
        <v>1</v>
      </c>
      <c r="N193" s="186" t="s">
        <v>43</v>
      </c>
      <c r="P193" s="144">
        <f t="shared" si="11"/>
        <v>0</v>
      </c>
      <c r="Q193" s="144">
        <v>1.15E-3</v>
      </c>
      <c r="R193" s="144">
        <f t="shared" si="12"/>
        <v>8.0499999999999999E-3</v>
      </c>
      <c r="S193" s="144">
        <v>0</v>
      </c>
      <c r="T193" s="145">
        <f t="shared" si="13"/>
        <v>0</v>
      </c>
      <c r="AR193" s="146" t="s">
        <v>308</v>
      </c>
      <c r="AT193" s="146" t="s">
        <v>185</v>
      </c>
      <c r="AU193" s="146" t="s">
        <v>88</v>
      </c>
      <c r="AY193" s="17" t="s">
        <v>165</v>
      </c>
      <c r="BE193" s="147">
        <f t="shared" si="14"/>
        <v>0</v>
      </c>
      <c r="BF193" s="147">
        <f t="shared" si="15"/>
        <v>0</v>
      </c>
      <c r="BG193" s="147">
        <f t="shared" si="16"/>
        <v>0</v>
      </c>
      <c r="BH193" s="147">
        <f t="shared" si="17"/>
        <v>0</v>
      </c>
      <c r="BI193" s="147">
        <f t="shared" si="18"/>
        <v>0</v>
      </c>
      <c r="BJ193" s="17" t="s">
        <v>86</v>
      </c>
      <c r="BK193" s="147">
        <f t="shared" si="19"/>
        <v>0</v>
      </c>
      <c r="BL193" s="17" t="s">
        <v>301</v>
      </c>
      <c r="BM193" s="146" t="s">
        <v>1173</v>
      </c>
    </row>
    <row r="194" spans="2:65" s="1" customFormat="1" ht="16.5" customHeight="1">
      <c r="B194" s="32"/>
      <c r="C194" s="176" t="s">
        <v>1174</v>
      </c>
      <c r="D194" s="176" t="s">
        <v>185</v>
      </c>
      <c r="E194" s="177" t="s">
        <v>1175</v>
      </c>
      <c r="F194" s="178" t="s">
        <v>1176</v>
      </c>
      <c r="G194" s="179" t="s">
        <v>171</v>
      </c>
      <c r="H194" s="180">
        <v>2</v>
      </c>
      <c r="I194" s="181"/>
      <c r="J194" s="182">
        <f t="shared" si="10"/>
        <v>0</v>
      </c>
      <c r="K194" s="183"/>
      <c r="L194" s="184"/>
      <c r="M194" s="185" t="s">
        <v>1</v>
      </c>
      <c r="N194" s="186" t="s">
        <v>43</v>
      </c>
      <c r="P194" s="144">
        <f t="shared" si="11"/>
        <v>0</v>
      </c>
      <c r="Q194" s="144">
        <v>5.5000000000000003E-4</v>
      </c>
      <c r="R194" s="144">
        <f t="shared" si="12"/>
        <v>1.1000000000000001E-3</v>
      </c>
      <c r="S194" s="144">
        <v>0</v>
      </c>
      <c r="T194" s="145">
        <f t="shared" si="13"/>
        <v>0</v>
      </c>
      <c r="AR194" s="146" t="s">
        <v>308</v>
      </c>
      <c r="AT194" s="146" t="s">
        <v>185</v>
      </c>
      <c r="AU194" s="146" t="s">
        <v>88</v>
      </c>
      <c r="AY194" s="17" t="s">
        <v>165</v>
      </c>
      <c r="BE194" s="147">
        <f t="shared" si="14"/>
        <v>0</v>
      </c>
      <c r="BF194" s="147">
        <f t="shared" si="15"/>
        <v>0</v>
      </c>
      <c r="BG194" s="147">
        <f t="shared" si="16"/>
        <v>0</v>
      </c>
      <c r="BH194" s="147">
        <f t="shared" si="17"/>
        <v>0</v>
      </c>
      <c r="BI194" s="147">
        <f t="shared" si="18"/>
        <v>0</v>
      </c>
      <c r="BJ194" s="17" t="s">
        <v>86</v>
      </c>
      <c r="BK194" s="147">
        <f t="shared" si="19"/>
        <v>0</v>
      </c>
      <c r="BL194" s="17" t="s">
        <v>301</v>
      </c>
      <c r="BM194" s="146" t="s">
        <v>1177</v>
      </c>
    </row>
    <row r="195" spans="2:65" s="1" customFormat="1" ht="24.15" customHeight="1">
      <c r="B195" s="32"/>
      <c r="C195" s="176" t="s">
        <v>1178</v>
      </c>
      <c r="D195" s="176" t="s">
        <v>185</v>
      </c>
      <c r="E195" s="177" t="s">
        <v>1179</v>
      </c>
      <c r="F195" s="178" t="s">
        <v>1180</v>
      </c>
      <c r="G195" s="179" t="s">
        <v>171</v>
      </c>
      <c r="H195" s="180">
        <v>19</v>
      </c>
      <c r="I195" s="181"/>
      <c r="J195" s="182">
        <f t="shared" si="10"/>
        <v>0</v>
      </c>
      <c r="K195" s="183"/>
      <c r="L195" s="184"/>
      <c r="M195" s="185" t="s">
        <v>1</v>
      </c>
      <c r="N195" s="186" t="s">
        <v>43</v>
      </c>
      <c r="P195" s="144">
        <f t="shared" si="11"/>
        <v>0</v>
      </c>
      <c r="Q195" s="144">
        <v>9.5E-4</v>
      </c>
      <c r="R195" s="144">
        <f t="shared" si="12"/>
        <v>1.805E-2</v>
      </c>
      <c r="S195" s="144">
        <v>0</v>
      </c>
      <c r="T195" s="145">
        <f t="shared" si="13"/>
        <v>0</v>
      </c>
      <c r="AR195" s="146" t="s">
        <v>308</v>
      </c>
      <c r="AT195" s="146" t="s">
        <v>185</v>
      </c>
      <c r="AU195" s="146" t="s">
        <v>88</v>
      </c>
      <c r="AY195" s="17" t="s">
        <v>165</v>
      </c>
      <c r="BE195" s="147">
        <f t="shared" si="14"/>
        <v>0</v>
      </c>
      <c r="BF195" s="147">
        <f t="shared" si="15"/>
        <v>0</v>
      </c>
      <c r="BG195" s="147">
        <f t="shared" si="16"/>
        <v>0</v>
      </c>
      <c r="BH195" s="147">
        <f t="shared" si="17"/>
        <v>0</v>
      </c>
      <c r="BI195" s="147">
        <f t="shared" si="18"/>
        <v>0</v>
      </c>
      <c r="BJ195" s="17" t="s">
        <v>86</v>
      </c>
      <c r="BK195" s="147">
        <f t="shared" si="19"/>
        <v>0</v>
      </c>
      <c r="BL195" s="17" t="s">
        <v>301</v>
      </c>
      <c r="BM195" s="146" t="s">
        <v>1181</v>
      </c>
    </row>
    <row r="196" spans="2:65" s="1" customFormat="1" ht="24.15" customHeight="1">
      <c r="B196" s="32"/>
      <c r="C196" s="134" t="s">
        <v>1182</v>
      </c>
      <c r="D196" s="134" t="s">
        <v>168</v>
      </c>
      <c r="E196" s="135" t="s">
        <v>1183</v>
      </c>
      <c r="F196" s="136" t="s">
        <v>1184</v>
      </c>
      <c r="G196" s="137" t="s">
        <v>171</v>
      </c>
      <c r="H196" s="138">
        <v>4</v>
      </c>
      <c r="I196" s="139"/>
      <c r="J196" s="140">
        <f t="shared" si="10"/>
        <v>0</v>
      </c>
      <c r="K196" s="141"/>
      <c r="L196" s="32"/>
      <c r="M196" s="142" t="s">
        <v>1</v>
      </c>
      <c r="N196" s="143" t="s">
        <v>43</v>
      </c>
      <c r="P196" s="144">
        <f t="shared" si="11"/>
        <v>0</v>
      </c>
      <c r="Q196" s="144">
        <v>0</v>
      </c>
      <c r="R196" s="144">
        <f t="shared" si="12"/>
        <v>0</v>
      </c>
      <c r="S196" s="144">
        <v>0</v>
      </c>
      <c r="T196" s="145">
        <f t="shared" si="13"/>
        <v>0</v>
      </c>
      <c r="AR196" s="146" t="s">
        <v>301</v>
      </c>
      <c r="AT196" s="146" t="s">
        <v>168</v>
      </c>
      <c r="AU196" s="146" t="s">
        <v>88</v>
      </c>
      <c r="AY196" s="17" t="s">
        <v>165</v>
      </c>
      <c r="BE196" s="147">
        <f t="shared" si="14"/>
        <v>0</v>
      </c>
      <c r="BF196" s="147">
        <f t="shared" si="15"/>
        <v>0</v>
      </c>
      <c r="BG196" s="147">
        <f t="shared" si="16"/>
        <v>0</v>
      </c>
      <c r="BH196" s="147">
        <f t="shared" si="17"/>
        <v>0</v>
      </c>
      <c r="BI196" s="147">
        <f t="shared" si="18"/>
        <v>0</v>
      </c>
      <c r="BJ196" s="17" t="s">
        <v>86</v>
      </c>
      <c r="BK196" s="147">
        <f t="shared" si="19"/>
        <v>0</v>
      </c>
      <c r="BL196" s="17" t="s">
        <v>301</v>
      </c>
      <c r="BM196" s="146" t="s">
        <v>1185</v>
      </c>
    </row>
    <row r="197" spans="2:65" s="1" customFormat="1" ht="16.5" customHeight="1">
      <c r="B197" s="32"/>
      <c r="C197" s="176" t="s">
        <v>1186</v>
      </c>
      <c r="D197" s="176" t="s">
        <v>185</v>
      </c>
      <c r="E197" s="177" t="s">
        <v>1187</v>
      </c>
      <c r="F197" s="178" t="s">
        <v>1188</v>
      </c>
      <c r="G197" s="179" t="s">
        <v>171</v>
      </c>
      <c r="H197" s="180">
        <v>2</v>
      </c>
      <c r="I197" s="181"/>
      <c r="J197" s="182">
        <f t="shared" si="10"/>
        <v>0</v>
      </c>
      <c r="K197" s="183"/>
      <c r="L197" s="184"/>
      <c r="M197" s="185" t="s">
        <v>1</v>
      </c>
      <c r="N197" s="186" t="s">
        <v>43</v>
      </c>
      <c r="P197" s="144">
        <f t="shared" si="11"/>
        <v>0</v>
      </c>
      <c r="Q197" s="144">
        <v>2.7E-4</v>
      </c>
      <c r="R197" s="144">
        <f t="shared" si="12"/>
        <v>5.4000000000000001E-4</v>
      </c>
      <c r="S197" s="144">
        <v>0</v>
      </c>
      <c r="T197" s="145">
        <f t="shared" si="13"/>
        <v>0</v>
      </c>
      <c r="AR197" s="146" t="s">
        <v>308</v>
      </c>
      <c r="AT197" s="146" t="s">
        <v>185</v>
      </c>
      <c r="AU197" s="146" t="s">
        <v>88</v>
      </c>
      <c r="AY197" s="17" t="s">
        <v>165</v>
      </c>
      <c r="BE197" s="147">
        <f t="shared" si="14"/>
        <v>0</v>
      </c>
      <c r="BF197" s="147">
        <f t="shared" si="15"/>
        <v>0</v>
      </c>
      <c r="BG197" s="147">
        <f t="shared" si="16"/>
        <v>0</v>
      </c>
      <c r="BH197" s="147">
        <f t="shared" si="17"/>
        <v>0</v>
      </c>
      <c r="BI197" s="147">
        <f t="shared" si="18"/>
        <v>0</v>
      </c>
      <c r="BJ197" s="17" t="s">
        <v>86</v>
      </c>
      <c r="BK197" s="147">
        <f t="shared" si="19"/>
        <v>0</v>
      </c>
      <c r="BL197" s="17" t="s">
        <v>301</v>
      </c>
      <c r="BM197" s="146" t="s">
        <v>1189</v>
      </c>
    </row>
    <row r="198" spans="2:65" s="1" customFormat="1" ht="16.5" customHeight="1">
      <c r="B198" s="32"/>
      <c r="C198" s="176" t="s">
        <v>1190</v>
      </c>
      <c r="D198" s="176" t="s">
        <v>185</v>
      </c>
      <c r="E198" s="177" t="s">
        <v>1191</v>
      </c>
      <c r="F198" s="178" t="s">
        <v>1192</v>
      </c>
      <c r="G198" s="179" t="s">
        <v>171</v>
      </c>
      <c r="H198" s="180">
        <v>2</v>
      </c>
      <c r="I198" s="181"/>
      <c r="J198" s="182">
        <f t="shared" si="10"/>
        <v>0</v>
      </c>
      <c r="K198" s="183"/>
      <c r="L198" s="184"/>
      <c r="M198" s="185" t="s">
        <v>1</v>
      </c>
      <c r="N198" s="186" t="s">
        <v>43</v>
      </c>
      <c r="P198" s="144">
        <f t="shared" si="11"/>
        <v>0</v>
      </c>
      <c r="Q198" s="144">
        <v>8.0000000000000004E-4</v>
      </c>
      <c r="R198" s="144">
        <f t="shared" si="12"/>
        <v>1.6000000000000001E-3</v>
      </c>
      <c r="S198" s="144">
        <v>0</v>
      </c>
      <c r="T198" s="145">
        <f t="shared" si="13"/>
        <v>0</v>
      </c>
      <c r="AR198" s="146" t="s">
        <v>308</v>
      </c>
      <c r="AT198" s="146" t="s">
        <v>185</v>
      </c>
      <c r="AU198" s="146" t="s">
        <v>88</v>
      </c>
      <c r="AY198" s="17" t="s">
        <v>165</v>
      </c>
      <c r="BE198" s="147">
        <f t="shared" si="14"/>
        <v>0</v>
      </c>
      <c r="BF198" s="147">
        <f t="shared" si="15"/>
        <v>0</v>
      </c>
      <c r="BG198" s="147">
        <f t="shared" si="16"/>
        <v>0</v>
      </c>
      <c r="BH198" s="147">
        <f t="shared" si="17"/>
        <v>0</v>
      </c>
      <c r="BI198" s="147">
        <f t="shared" si="18"/>
        <v>0</v>
      </c>
      <c r="BJ198" s="17" t="s">
        <v>86</v>
      </c>
      <c r="BK198" s="147">
        <f t="shared" si="19"/>
        <v>0</v>
      </c>
      <c r="BL198" s="17" t="s">
        <v>301</v>
      </c>
      <c r="BM198" s="146" t="s">
        <v>1193</v>
      </c>
    </row>
    <row r="199" spans="2:65" s="1" customFormat="1" ht="24.15" customHeight="1">
      <c r="B199" s="32"/>
      <c r="C199" s="134" t="s">
        <v>349</v>
      </c>
      <c r="D199" s="134" t="s">
        <v>168</v>
      </c>
      <c r="E199" s="135" t="s">
        <v>1194</v>
      </c>
      <c r="F199" s="136" t="s">
        <v>1195</v>
      </c>
      <c r="G199" s="137" t="s">
        <v>171</v>
      </c>
      <c r="H199" s="138">
        <v>1</v>
      </c>
      <c r="I199" s="139"/>
      <c r="J199" s="140">
        <f t="shared" si="10"/>
        <v>0</v>
      </c>
      <c r="K199" s="141"/>
      <c r="L199" s="32"/>
      <c r="M199" s="142" t="s">
        <v>1</v>
      </c>
      <c r="N199" s="143" t="s">
        <v>43</v>
      </c>
      <c r="P199" s="144">
        <f t="shared" si="11"/>
        <v>0</v>
      </c>
      <c r="Q199" s="144">
        <v>0</v>
      </c>
      <c r="R199" s="144">
        <f t="shared" si="12"/>
        <v>0</v>
      </c>
      <c r="S199" s="144">
        <v>0</v>
      </c>
      <c r="T199" s="145">
        <f t="shared" si="13"/>
        <v>0</v>
      </c>
      <c r="AR199" s="146" t="s">
        <v>301</v>
      </c>
      <c r="AT199" s="146" t="s">
        <v>168</v>
      </c>
      <c r="AU199" s="146" t="s">
        <v>88</v>
      </c>
      <c r="AY199" s="17" t="s">
        <v>165</v>
      </c>
      <c r="BE199" s="147">
        <f t="shared" si="14"/>
        <v>0</v>
      </c>
      <c r="BF199" s="147">
        <f t="shared" si="15"/>
        <v>0</v>
      </c>
      <c r="BG199" s="147">
        <f t="shared" si="16"/>
        <v>0</v>
      </c>
      <c r="BH199" s="147">
        <f t="shared" si="17"/>
        <v>0</v>
      </c>
      <c r="BI199" s="147">
        <f t="shared" si="18"/>
        <v>0</v>
      </c>
      <c r="BJ199" s="17" t="s">
        <v>86</v>
      </c>
      <c r="BK199" s="147">
        <f t="shared" si="19"/>
        <v>0</v>
      </c>
      <c r="BL199" s="17" t="s">
        <v>301</v>
      </c>
      <c r="BM199" s="146" t="s">
        <v>1196</v>
      </c>
    </row>
    <row r="200" spans="2:65" s="1" customFormat="1" ht="16.5" customHeight="1">
      <c r="B200" s="32"/>
      <c r="C200" s="134" t="s">
        <v>226</v>
      </c>
      <c r="D200" s="134" t="s">
        <v>168</v>
      </c>
      <c r="E200" s="135" t="s">
        <v>1197</v>
      </c>
      <c r="F200" s="136" t="s">
        <v>1198</v>
      </c>
      <c r="G200" s="137" t="s">
        <v>207</v>
      </c>
      <c r="H200" s="138">
        <v>20</v>
      </c>
      <c r="I200" s="139"/>
      <c r="J200" s="140">
        <f t="shared" si="10"/>
        <v>0</v>
      </c>
      <c r="K200" s="141"/>
      <c r="L200" s="32"/>
      <c r="M200" s="142" t="s">
        <v>1</v>
      </c>
      <c r="N200" s="143" t="s">
        <v>43</v>
      </c>
      <c r="P200" s="144">
        <f t="shared" si="11"/>
        <v>0</v>
      </c>
      <c r="Q200" s="144">
        <v>0</v>
      </c>
      <c r="R200" s="144">
        <f t="shared" si="12"/>
        <v>0</v>
      </c>
      <c r="S200" s="144">
        <v>0</v>
      </c>
      <c r="T200" s="145">
        <f t="shared" si="13"/>
        <v>0</v>
      </c>
      <c r="AR200" s="146" t="s">
        <v>301</v>
      </c>
      <c r="AT200" s="146" t="s">
        <v>168</v>
      </c>
      <c r="AU200" s="146" t="s">
        <v>88</v>
      </c>
      <c r="AY200" s="17" t="s">
        <v>165</v>
      </c>
      <c r="BE200" s="147">
        <f t="shared" si="14"/>
        <v>0</v>
      </c>
      <c r="BF200" s="147">
        <f t="shared" si="15"/>
        <v>0</v>
      </c>
      <c r="BG200" s="147">
        <f t="shared" si="16"/>
        <v>0</v>
      </c>
      <c r="BH200" s="147">
        <f t="shared" si="17"/>
        <v>0</v>
      </c>
      <c r="BI200" s="147">
        <f t="shared" si="18"/>
        <v>0</v>
      </c>
      <c r="BJ200" s="17" t="s">
        <v>86</v>
      </c>
      <c r="BK200" s="147">
        <f t="shared" si="19"/>
        <v>0</v>
      </c>
      <c r="BL200" s="17" t="s">
        <v>301</v>
      </c>
      <c r="BM200" s="146" t="s">
        <v>1199</v>
      </c>
    </row>
    <row r="201" spans="2:65" s="1" customFormat="1" ht="21.75" customHeight="1">
      <c r="B201" s="32"/>
      <c r="C201" s="176" t="s">
        <v>772</v>
      </c>
      <c r="D201" s="176" t="s">
        <v>185</v>
      </c>
      <c r="E201" s="177" t="s">
        <v>1200</v>
      </c>
      <c r="F201" s="178" t="s">
        <v>1201</v>
      </c>
      <c r="G201" s="179" t="s">
        <v>207</v>
      </c>
      <c r="H201" s="180">
        <v>24</v>
      </c>
      <c r="I201" s="181"/>
      <c r="J201" s="182">
        <f t="shared" si="10"/>
        <v>0</v>
      </c>
      <c r="K201" s="183"/>
      <c r="L201" s="184"/>
      <c r="M201" s="185" t="s">
        <v>1</v>
      </c>
      <c r="N201" s="186" t="s">
        <v>43</v>
      </c>
      <c r="P201" s="144">
        <f t="shared" si="11"/>
        <v>0</v>
      </c>
      <c r="Q201" s="144">
        <v>2.8999999999999998E-3</v>
      </c>
      <c r="R201" s="144">
        <f t="shared" si="12"/>
        <v>6.9599999999999995E-2</v>
      </c>
      <c r="S201" s="144">
        <v>0</v>
      </c>
      <c r="T201" s="145">
        <f t="shared" si="13"/>
        <v>0</v>
      </c>
      <c r="AR201" s="146" t="s">
        <v>308</v>
      </c>
      <c r="AT201" s="146" t="s">
        <v>185</v>
      </c>
      <c r="AU201" s="146" t="s">
        <v>88</v>
      </c>
      <c r="AY201" s="17" t="s">
        <v>165</v>
      </c>
      <c r="BE201" s="147">
        <f t="shared" si="14"/>
        <v>0</v>
      </c>
      <c r="BF201" s="147">
        <f t="shared" si="15"/>
        <v>0</v>
      </c>
      <c r="BG201" s="147">
        <f t="shared" si="16"/>
        <v>0</v>
      </c>
      <c r="BH201" s="147">
        <f t="shared" si="17"/>
        <v>0</v>
      </c>
      <c r="BI201" s="147">
        <f t="shared" si="18"/>
        <v>0</v>
      </c>
      <c r="BJ201" s="17" t="s">
        <v>86</v>
      </c>
      <c r="BK201" s="147">
        <f t="shared" si="19"/>
        <v>0</v>
      </c>
      <c r="BL201" s="17" t="s">
        <v>301</v>
      </c>
      <c r="BM201" s="146" t="s">
        <v>1202</v>
      </c>
    </row>
    <row r="202" spans="2:65" s="12" customFormat="1" ht="10.199999999999999">
      <c r="B202" s="148"/>
      <c r="D202" s="149" t="s">
        <v>174</v>
      </c>
      <c r="F202" s="151" t="s">
        <v>1203</v>
      </c>
      <c r="H202" s="152">
        <v>24</v>
      </c>
      <c r="I202" s="153"/>
      <c r="L202" s="148"/>
      <c r="M202" s="154"/>
      <c r="T202" s="155"/>
      <c r="AT202" s="150" t="s">
        <v>174</v>
      </c>
      <c r="AU202" s="150" t="s">
        <v>88</v>
      </c>
      <c r="AV202" s="12" t="s">
        <v>88</v>
      </c>
      <c r="AW202" s="12" t="s">
        <v>4</v>
      </c>
      <c r="AX202" s="12" t="s">
        <v>86</v>
      </c>
      <c r="AY202" s="150" t="s">
        <v>165</v>
      </c>
    </row>
    <row r="203" spans="2:65" s="1" customFormat="1" ht="24.15" customHeight="1">
      <c r="B203" s="32"/>
      <c r="C203" s="134" t="s">
        <v>1204</v>
      </c>
      <c r="D203" s="134" t="s">
        <v>168</v>
      </c>
      <c r="E203" s="135" t="s">
        <v>1205</v>
      </c>
      <c r="F203" s="136" t="s">
        <v>1206</v>
      </c>
      <c r="G203" s="137" t="s">
        <v>179</v>
      </c>
      <c r="H203" s="138">
        <v>0.28299999999999997</v>
      </c>
      <c r="I203" s="139"/>
      <c r="J203" s="140">
        <f>ROUND(I203*H203,2)</f>
        <v>0</v>
      </c>
      <c r="K203" s="141"/>
      <c r="L203" s="32"/>
      <c r="M203" s="142" t="s">
        <v>1</v>
      </c>
      <c r="N203" s="143" t="s">
        <v>43</v>
      </c>
      <c r="P203" s="144">
        <f>O203*H203</f>
        <v>0</v>
      </c>
      <c r="Q203" s="144">
        <v>0</v>
      </c>
      <c r="R203" s="144">
        <f>Q203*H203</f>
        <v>0</v>
      </c>
      <c r="S203" s="144">
        <v>0</v>
      </c>
      <c r="T203" s="145">
        <f>S203*H203</f>
        <v>0</v>
      </c>
      <c r="AR203" s="146" t="s">
        <v>301</v>
      </c>
      <c r="AT203" s="146" t="s">
        <v>168</v>
      </c>
      <c r="AU203" s="146" t="s">
        <v>88</v>
      </c>
      <c r="AY203" s="17" t="s">
        <v>165</v>
      </c>
      <c r="BE203" s="147">
        <f>IF(N203="základní",J203,0)</f>
        <v>0</v>
      </c>
      <c r="BF203" s="147">
        <f>IF(N203="snížená",J203,0)</f>
        <v>0</v>
      </c>
      <c r="BG203" s="147">
        <f>IF(N203="zákl. přenesená",J203,0)</f>
        <v>0</v>
      </c>
      <c r="BH203" s="147">
        <f>IF(N203="sníž. přenesená",J203,0)</f>
        <v>0</v>
      </c>
      <c r="BI203" s="147">
        <f>IF(N203="nulová",J203,0)</f>
        <v>0</v>
      </c>
      <c r="BJ203" s="17" t="s">
        <v>86</v>
      </c>
      <c r="BK203" s="147">
        <f>ROUND(I203*H203,2)</f>
        <v>0</v>
      </c>
      <c r="BL203" s="17" t="s">
        <v>301</v>
      </c>
      <c r="BM203" s="146" t="s">
        <v>1207</v>
      </c>
    </row>
    <row r="204" spans="2:65" s="11" customFormat="1" ht="25.95" customHeight="1">
      <c r="B204" s="122"/>
      <c r="D204" s="123" t="s">
        <v>77</v>
      </c>
      <c r="E204" s="124" t="s">
        <v>185</v>
      </c>
      <c r="F204" s="124" t="s">
        <v>1208</v>
      </c>
      <c r="I204" s="125"/>
      <c r="J204" s="126">
        <f>BK204</f>
        <v>0</v>
      </c>
      <c r="L204" s="122"/>
      <c r="M204" s="127"/>
      <c r="P204" s="128">
        <f>P205</f>
        <v>0</v>
      </c>
      <c r="R204" s="128">
        <f>R205</f>
        <v>0</v>
      </c>
      <c r="T204" s="129">
        <f>T205</f>
        <v>0.03</v>
      </c>
      <c r="AR204" s="123" t="s">
        <v>166</v>
      </c>
      <c r="AT204" s="130" t="s">
        <v>77</v>
      </c>
      <c r="AU204" s="130" t="s">
        <v>78</v>
      </c>
      <c r="AY204" s="123" t="s">
        <v>165</v>
      </c>
      <c r="BK204" s="131">
        <f>BK205</f>
        <v>0</v>
      </c>
    </row>
    <row r="205" spans="2:65" s="11" customFormat="1" ht="22.8" customHeight="1">
      <c r="B205" s="122"/>
      <c r="D205" s="123" t="s">
        <v>77</v>
      </c>
      <c r="E205" s="132" t="s">
        <v>1209</v>
      </c>
      <c r="F205" s="132" t="s">
        <v>1210</v>
      </c>
      <c r="I205" s="125"/>
      <c r="J205" s="133">
        <f>BK205</f>
        <v>0</v>
      </c>
      <c r="L205" s="122"/>
      <c r="M205" s="127"/>
      <c r="P205" s="128">
        <f>P206</f>
        <v>0</v>
      </c>
      <c r="R205" s="128">
        <f>R206</f>
        <v>0</v>
      </c>
      <c r="T205" s="129">
        <f>T206</f>
        <v>0.03</v>
      </c>
      <c r="AR205" s="123" t="s">
        <v>166</v>
      </c>
      <c r="AT205" s="130" t="s">
        <v>77</v>
      </c>
      <c r="AU205" s="130" t="s">
        <v>86</v>
      </c>
      <c r="AY205" s="123" t="s">
        <v>165</v>
      </c>
      <c r="BK205" s="131">
        <f>BK206</f>
        <v>0</v>
      </c>
    </row>
    <row r="206" spans="2:65" s="1" customFormat="1" ht="33" customHeight="1">
      <c r="B206" s="32"/>
      <c r="C206" s="134" t="s">
        <v>1211</v>
      </c>
      <c r="D206" s="134" t="s">
        <v>168</v>
      </c>
      <c r="E206" s="135" t="s">
        <v>1212</v>
      </c>
      <c r="F206" s="136" t="s">
        <v>1213</v>
      </c>
      <c r="G206" s="137" t="s">
        <v>171</v>
      </c>
      <c r="H206" s="138">
        <v>1</v>
      </c>
      <c r="I206" s="139"/>
      <c r="J206" s="140">
        <f>ROUND(I206*H206,2)</f>
        <v>0</v>
      </c>
      <c r="K206" s="141"/>
      <c r="L206" s="32"/>
      <c r="M206" s="142" t="s">
        <v>1</v>
      </c>
      <c r="N206" s="143" t="s">
        <v>43</v>
      </c>
      <c r="P206" s="144">
        <f>O206*H206</f>
        <v>0</v>
      </c>
      <c r="Q206" s="144">
        <v>0</v>
      </c>
      <c r="R206" s="144">
        <f>Q206*H206</f>
        <v>0</v>
      </c>
      <c r="S206" s="144">
        <v>0.03</v>
      </c>
      <c r="T206" s="145">
        <f>S206*H206</f>
        <v>0.03</v>
      </c>
      <c r="AR206" s="146" t="s">
        <v>356</v>
      </c>
      <c r="AT206" s="146" t="s">
        <v>168</v>
      </c>
      <c r="AU206" s="146" t="s">
        <v>88</v>
      </c>
      <c r="AY206" s="17" t="s">
        <v>165</v>
      </c>
      <c r="BE206" s="147">
        <f>IF(N206="základní",J206,0)</f>
        <v>0</v>
      </c>
      <c r="BF206" s="147">
        <f>IF(N206="snížená",J206,0)</f>
        <v>0</v>
      </c>
      <c r="BG206" s="147">
        <f>IF(N206="zákl. přenesená",J206,0)</f>
        <v>0</v>
      </c>
      <c r="BH206" s="147">
        <f>IF(N206="sníž. přenesená",J206,0)</f>
        <v>0</v>
      </c>
      <c r="BI206" s="147">
        <f>IF(N206="nulová",J206,0)</f>
        <v>0</v>
      </c>
      <c r="BJ206" s="17" t="s">
        <v>86</v>
      </c>
      <c r="BK206" s="147">
        <f>ROUND(I206*H206,2)</f>
        <v>0</v>
      </c>
      <c r="BL206" s="17" t="s">
        <v>356</v>
      </c>
      <c r="BM206" s="146" t="s">
        <v>1214</v>
      </c>
    </row>
    <row r="207" spans="2:65" s="11" customFormat="1" ht="25.95" customHeight="1">
      <c r="B207" s="122"/>
      <c r="D207" s="123" t="s">
        <v>77</v>
      </c>
      <c r="E207" s="124" t="s">
        <v>973</v>
      </c>
      <c r="F207" s="124" t="s">
        <v>974</v>
      </c>
      <c r="I207" s="125"/>
      <c r="J207" s="126">
        <f>BK207</f>
        <v>0</v>
      </c>
      <c r="L207" s="122"/>
      <c r="M207" s="127"/>
      <c r="P207" s="128">
        <f>P208</f>
        <v>0</v>
      </c>
      <c r="R207" s="128">
        <f>R208</f>
        <v>0</v>
      </c>
      <c r="T207" s="129">
        <f>T208</f>
        <v>0</v>
      </c>
      <c r="AR207" s="123" t="s">
        <v>172</v>
      </c>
      <c r="AT207" s="130" t="s">
        <v>77</v>
      </c>
      <c r="AU207" s="130" t="s">
        <v>78</v>
      </c>
      <c r="AY207" s="123" t="s">
        <v>165</v>
      </c>
      <c r="BK207" s="131">
        <f>BK208</f>
        <v>0</v>
      </c>
    </row>
    <row r="208" spans="2:65" s="1" customFormat="1" ht="16.5" customHeight="1">
      <c r="B208" s="32"/>
      <c r="C208" s="134" t="s">
        <v>1215</v>
      </c>
      <c r="D208" s="134" t="s">
        <v>168</v>
      </c>
      <c r="E208" s="135" t="s">
        <v>1216</v>
      </c>
      <c r="F208" s="136" t="s">
        <v>1217</v>
      </c>
      <c r="G208" s="137" t="s">
        <v>978</v>
      </c>
      <c r="H208" s="138">
        <v>30</v>
      </c>
      <c r="I208" s="139"/>
      <c r="J208" s="140">
        <f>ROUND(I208*H208,2)</f>
        <v>0</v>
      </c>
      <c r="K208" s="141"/>
      <c r="L208" s="32"/>
      <c r="M208" s="196" t="s">
        <v>1</v>
      </c>
      <c r="N208" s="197" t="s">
        <v>43</v>
      </c>
      <c r="O208" s="194"/>
      <c r="P208" s="198">
        <f>O208*H208</f>
        <v>0</v>
      </c>
      <c r="Q208" s="198">
        <v>0</v>
      </c>
      <c r="R208" s="198">
        <f>Q208*H208</f>
        <v>0</v>
      </c>
      <c r="S208" s="198">
        <v>0</v>
      </c>
      <c r="T208" s="199">
        <f>S208*H208</f>
        <v>0</v>
      </c>
      <c r="AR208" s="146" t="s">
        <v>979</v>
      </c>
      <c r="AT208" s="146" t="s">
        <v>168</v>
      </c>
      <c r="AU208" s="146" t="s">
        <v>86</v>
      </c>
      <c r="AY208" s="17" t="s">
        <v>165</v>
      </c>
      <c r="BE208" s="147">
        <f>IF(N208="základní",J208,0)</f>
        <v>0</v>
      </c>
      <c r="BF208" s="147">
        <f>IF(N208="snížená",J208,0)</f>
        <v>0</v>
      </c>
      <c r="BG208" s="147">
        <f>IF(N208="zákl. přenesená",J208,0)</f>
        <v>0</v>
      </c>
      <c r="BH208" s="147">
        <f>IF(N208="sníž. přenesená",J208,0)</f>
        <v>0</v>
      </c>
      <c r="BI208" s="147">
        <f>IF(N208="nulová",J208,0)</f>
        <v>0</v>
      </c>
      <c r="BJ208" s="17" t="s">
        <v>86</v>
      </c>
      <c r="BK208" s="147">
        <f>ROUND(I208*H208,2)</f>
        <v>0</v>
      </c>
      <c r="BL208" s="17" t="s">
        <v>979</v>
      </c>
      <c r="BM208" s="146" t="s">
        <v>1218</v>
      </c>
    </row>
    <row r="209" spans="2:12" s="1" customFormat="1" ht="6.9" customHeight="1">
      <c r="B209" s="44"/>
      <c r="C209" s="45"/>
      <c r="D209" s="45"/>
      <c r="E209" s="45"/>
      <c r="F209" s="45"/>
      <c r="G209" s="45"/>
      <c r="H209" s="45"/>
      <c r="I209" s="45"/>
      <c r="J209" s="45"/>
      <c r="K209" s="45"/>
      <c r="L209" s="32"/>
    </row>
  </sheetData>
  <sheetProtection algorithmName="SHA-512" hashValue="KWjvm58VKb7k34LD+WvOXeeOnjy85Mvg1bGQxgcr+tnQ2+tmt/mCexnoDIidjvkfKHT4qyZJ8Sc6lpvJXSVNnA==" saltValue="+PVqsh3WbTfPc/YwuYemp93rox762eml8Lsx809qBYDA7gQZEAiMJWQVTY/m8wbqZOReWYtKFwtdcTCMKi7GBQ==" spinCount="100000" sheet="1" objects="1" scenarios="1" formatColumns="0" formatRows="0" autoFilter="0"/>
  <autoFilter ref="C120:K208" xr:uid="{00000000-0009-0000-0000-000005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149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1"/>
      <c r="AT2" s="17" t="s">
        <v>103</v>
      </c>
    </row>
    <row r="3" spans="2:4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88</v>
      </c>
    </row>
    <row r="4" spans="2:46" ht="24.9" customHeight="1">
      <c r="B4" s="20"/>
      <c r="D4" s="21" t="s">
        <v>111</v>
      </c>
      <c r="L4" s="20"/>
      <c r="M4" s="89" t="s">
        <v>10</v>
      </c>
      <c r="AT4" s="17" t="s">
        <v>4</v>
      </c>
    </row>
    <row r="5" spans="2:46" ht="6.9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6" t="str">
        <f>'Rekapitulace stavby'!K6</f>
        <v>Stavební úpravy v podkroví MŠ Radonice č.p.185</v>
      </c>
      <c r="F7" s="247"/>
      <c r="G7" s="247"/>
      <c r="H7" s="247"/>
      <c r="L7" s="20"/>
    </row>
    <row r="8" spans="2:46" s="1" customFormat="1" ht="12" customHeight="1">
      <c r="B8" s="32"/>
      <c r="D8" s="27" t="s">
        <v>120</v>
      </c>
      <c r="L8" s="32"/>
    </row>
    <row r="9" spans="2:46" s="1" customFormat="1" ht="16.5" customHeight="1">
      <c r="B9" s="32"/>
      <c r="E9" s="208" t="s">
        <v>1219</v>
      </c>
      <c r="F9" s="248"/>
      <c r="G9" s="248"/>
      <c r="H9" s="248"/>
      <c r="L9" s="32"/>
    </row>
    <row r="10" spans="2:46" s="1" customFormat="1" ht="10.199999999999999">
      <c r="B10" s="32"/>
      <c r="L10" s="32"/>
    </row>
    <row r="11" spans="2:46" s="1" customFormat="1" ht="12" customHeight="1">
      <c r="B11" s="32"/>
      <c r="D11" s="27" t="s">
        <v>18</v>
      </c>
      <c r="F11" s="25" t="s">
        <v>19</v>
      </c>
      <c r="I11" s="27" t="s">
        <v>20</v>
      </c>
      <c r="J11" s="25" t="s">
        <v>1</v>
      </c>
      <c r="L11" s="32"/>
    </row>
    <row r="12" spans="2:46" s="1" customFormat="1" ht="12" customHeight="1">
      <c r="B12" s="32"/>
      <c r="D12" s="27" t="s">
        <v>22</v>
      </c>
      <c r="F12" s="25" t="s">
        <v>23</v>
      </c>
      <c r="I12" s="27" t="s">
        <v>24</v>
      </c>
      <c r="J12" s="52" t="str">
        <f>'Rekapitulace stavby'!AN8</f>
        <v>21. 1. 2025</v>
      </c>
      <c r="L12" s="32"/>
    </row>
    <row r="13" spans="2:46" s="1" customFormat="1" ht="10.8" customHeight="1">
      <c r="B13" s="32"/>
      <c r="L13" s="32"/>
    </row>
    <row r="14" spans="2:46" s="1" customFormat="1" ht="12" customHeight="1">
      <c r="B14" s="32"/>
      <c r="D14" s="27" t="s">
        <v>26</v>
      </c>
      <c r="I14" s="27" t="s">
        <v>27</v>
      </c>
      <c r="J14" s="25" t="s">
        <v>1</v>
      </c>
      <c r="L14" s="32"/>
    </row>
    <row r="15" spans="2:46" s="1" customFormat="1" ht="18" customHeight="1">
      <c r="B15" s="32"/>
      <c r="E15" s="25" t="s">
        <v>28</v>
      </c>
      <c r="I15" s="27" t="s">
        <v>29</v>
      </c>
      <c r="J15" s="25" t="s">
        <v>1</v>
      </c>
      <c r="L15" s="32"/>
    </row>
    <row r="16" spans="2:46" s="1" customFormat="1" ht="6.9" customHeight="1">
      <c r="B16" s="32"/>
      <c r="L16" s="32"/>
    </row>
    <row r="17" spans="2:12" s="1" customFormat="1" ht="12" customHeight="1">
      <c r="B17" s="32"/>
      <c r="D17" s="27" t="s">
        <v>30</v>
      </c>
      <c r="I17" s="27" t="s">
        <v>27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49" t="str">
        <f>'Rekapitulace stavby'!E14</f>
        <v>Vyplň údaj</v>
      </c>
      <c r="F18" s="230"/>
      <c r="G18" s="230"/>
      <c r="H18" s="230"/>
      <c r="I18" s="27" t="s">
        <v>29</v>
      </c>
      <c r="J18" s="28" t="str">
        <f>'Rekapitulace stavby'!AN14</f>
        <v>Vyplň údaj</v>
      </c>
      <c r="L18" s="32"/>
    </row>
    <row r="19" spans="2:12" s="1" customFormat="1" ht="6.9" customHeight="1">
      <c r="B19" s="32"/>
      <c r="L19" s="32"/>
    </row>
    <row r="20" spans="2:12" s="1" customFormat="1" ht="12" customHeight="1">
      <c r="B20" s="32"/>
      <c r="D20" s="27" t="s">
        <v>32</v>
      </c>
      <c r="I20" s="27" t="s">
        <v>27</v>
      </c>
      <c r="J20" s="25" t="s">
        <v>1</v>
      </c>
      <c r="L20" s="32"/>
    </row>
    <row r="21" spans="2:12" s="1" customFormat="1" ht="18" customHeight="1">
      <c r="B21" s="32"/>
      <c r="E21" s="25" t="s">
        <v>33</v>
      </c>
      <c r="I21" s="27" t="s">
        <v>29</v>
      </c>
      <c r="J21" s="25" t="s">
        <v>1</v>
      </c>
      <c r="L21" s="32"/>
    </row>
    <row r="22" spans="2:12" s="1" customFormat="1" ht="6.9" customHeight="1">
      <c r="B22" s="32"/>
      <c r="L22" s="32"/>
    </row>
    <row r="23" spans="2:12" s="1" customFormat="1" ht="12" customHeight="1">
      <c r="B23" s="32"/>
      <c r="D23" s="27" t="s">
        <v>35</v>
      </c>
      <c r="I23" s="27" t="s">
        <v>27</v>
      </c>
      <c r="J23" s="25" t="s">
        <v>1</v>
      </c>
      <c r="L23" s="32"/>
    </row>
    <row r="24" spans="2:12" s="1" customFormat="1" ht="18" customHeight="1">
      <c r="B24" s="32"/>
      <c r="E24" s="25" t="s">
        <v>36</v>
      </c>
      <c r="I24" s="27" t="s">
        <v>29</v>
      </c>
      <c r="J24" s="25" t="s">
        <v>1</v>
      </c>
      <c r="L24" s="32"/>
    </row>
    <row r="25" spans="2:12" s="1" customFormat="1" ht="6.9" customHeight="1">
      <c r="B25" s="32"/>
      <c r="L25" s="32"/>
    </row>
    <row r="26" spans="2:12" s="1" customFormat="1" ht="12" customHeight="1">
      <c r="B26" s="32"/>
      <c r="D26" s="27" t="s">
        <v>37</v>
      </c>
      <c r="L26" s="32"/>
    </row>
    <row r="27" spans="2:12" s="7" customFormat="1" ht="16.5" customHeight="1">
      <c r="B27" s="90"/>
      <c r="E27" s="235" t="s">
        <v>1</v>
      </c>
      <c r="F27" s="235"/>
      <c r="G27" s="235"/>
      <c r="H27" s="235"/>
      <c r="L27" s="90"/>
    </row>
    <row r="28" spans="2:12" s="1" customFormat="1" ht="6.9" customHeight="1">
      <c r="B28" s="32"/>
      <c r="L28" s="32"/>
    </row>
    <row r="29" spans="2:12" s="1" customFormat="1" ht="6.9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35" customHeight="1">
      <c r="B30" s="32"/>
      <c r="D30" s="91" t="s">
        <v>38</v>
      </c>
      <c r="J30" s="66">
        <f>ROUND(J119, 2)</f>
        <v>0</v>
      </c>
      <c r="L30" s="32"/>
    </row>
    <row r="31" spans="2:12" s="1" customFormat="1" ht="6.9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4" customHeight="1">
      <c r="B32" s="32"/>
      <c r="F32" s="35" t="s">
        <v>40</v>
      </c>
      <c r="I32" s="35" t="s">
        <v>39</v>
      </c>
      <c r="J32" s="35" t="s">
        <v>41</v>
      </c>
      <c r="L32" s="32"/>
    </row>
    <row r="33" spans="2:12" s="1" customFormat="1" ht="14.4" customHeight="1">
      <c r="B33" s="32"/>
      <c r="D33" s="55" t="s">
        <v>42</v>
      </c>
      <c r="E33" s="27" t="s">
        <v>43</v>
      </c>
      <c r="F33" s="92">
        <f>ROUND((SUM(BE119:BE148)),  2)</f>
        <v>0</v>
      </c>
      <c r="I33" s="93">
        <v>0.21</v>
      </c>
      <c r="J33" s="92">
        <f>ROUND(((SUM(BE119:BE148))*I33),  2)</f>
        <v>0</v>
      </c>
      <c r="L33" s="32"/>
    </row>
    <row r="34" spans="2:12" s="1" customFormat="1" ht="14.4" customHeight="1">
      <c r="B34" s="32"/>
      <c r="E34" s="27" t="s">
        <v>44</v>
      </c>
      <c r="F34" s="92">
        <f>ROUND((SUM(BF119:BF148)),  2)</f>
        <v>0</v>
      </c>
      <c r="I34" s="93">
        <v>0.12</v>
      </c>
      <c r="J34" s="92">
        <f>ROUND(((SUM(BF119:BF148))*I34),  2)</f>
        <v>0</v>
      </c>
      <c r="L34" s="32"/>
    </row>
    <row r="35" spans="2:12" s="1" customFormat="1" ht="14.4" hidden="1" customHeight="1">
      <c r="B35" s="32"/>
      <c r="E35" s="27" t="s">
        <v>45</v>
      </c>
      <c r="F35" s="92">
        <f>ROUND((SUM(BG119:BG148)),  2)</f>
        <v>0</v>
      </c>
      <c r="I35" s="93">
        <v>0.21</v>
      </c>
      <c r="J35" s="92">
        <f>0</f>
        <v>0</v>
      </c>
      <c r="L35" s="32"/>
    </row>
    <row r="36" spans="2:12" s="1" customFormat="1" ht="14.4" hidden="1" customHeight="1">
      <c r="B36" s="32"/>
      <c r="E36" s="27" t="s">
        <v>46</v>
      </c>
      <c r="F36" s="92">
        <f>ROUND((SUM(BH119:BH148)),  2)</f>
        <v>0</v>
      </c>
      <c r="I36" s="93">
        <v>0.12</v>
      </c>
      <c r="J36" s="92">
        <f>0</f>
        <v>0</v>
      </c>
      <c r="L36" s="32"/>
    </row>
    <row r="37" spans="2:12" s="1" customFormat="1" ht="14.4" hidden="1" customHeight="1">
      <c r="B37" s="32"/>
      <c r="E37" s="27" t="s">
        <v>47</v>
      </c>
      <c r="F37" s="92">
        <f>ROUND((SUM(BI119:BI148)),  2)</f>
        <v>0</v>
      </c>
      <c r="I37" s="93">
        <v>0</v>
      </c>
      <c r="J37" s="92">
        <f>0</f>
        <v>0</v>
      </c>
      <c r="L37" s="32"/>
    </row>
    <row r="38" spans="2:12" s="1" customFormat="1" ht="6.9" customHeight="1">
      <c r="B38" s="32"/>
      <c r="L38" s="32"/>
    </row>
    <row r="39" spans="2:12" s="1" customFormat="1" ht="25.35" customHeight="1">
      <c r="B39" s="32"/>
      <c r="C39" s="94"/>
      <c r="D39" s="95" t="s">
        <v>48</v>
      </c>
      <c r="E39" s="57"/>
      <c r="F39" s="57"/>
      <c r="G39" s="96" t="s">
        <v>49</v>
      </c>
      <c r="H39" s="97" t="s">
        <v>50</v>
      </c>
      <c r="I39" s="57"/>
      <c r="J39" s="98">
        <f>SUM(J30:J37)</f>
        <v>0</v>
      </c>
      <c r="K39" s="99"/>
      <c r="L39" s="32"/>
    </row>
    <row r="40" spans="2:12" s="1" customFormat="1" ht="14.4" customHeight="1">
      <c r="B40" s="32"/>
      <c r="L40" s="32"/>
    </row>
    <row r="41" spans="2:12" ht="14.4" customHeight="1">
      <c r="B41" s="20"/>
      <c r="L41" s="20"/>
    </row>
    <row r="42" spans="2:12" ht="14.4" customHeight="1">
      <c r="B42" s="20"/>
      <c r="L42" s="20"/>
    </row>
    <row r="43" spans="2:12" ht="14.4" customHeight="1">
      <c r="B43" s="20"/>
      <c r="L43" s="20"/>
    </row>
    <row r="44" spans="2:12" ht="14.4" customHeight="1">
      <c r="B44" s="20"/>
      <c r="L44" s="20"/>
    </row>
    <row r="45" spans="2:12" ht="14.4" customHeight="1">
      <c r="B45" s="20"/>
      <c r="L45" s="20"/>
    </row>
    <row r="46" spans="2:12" ht="14.4" customHeight="1">
      <c r="B46" s="20"/>
      <c r="L46" s="20"/>
    </row>
    <row r="47" spans="2:12" ht="14.4" customHeight="1">
      <c r="B47" s="20"/>
      <c r="L47" s="20"/>
    </row>
    <row r="48" spans="2:12" ht="14.4" customHeight="1">
      <c r="B48" s="20"/>
      <c r="L48" s="20"/>
    </row>
    <row r="49" spans="2:12" ht="14.4" customHeight="1">
      <c r="B49" s="20"/>
      <c r="L49" s="20"/>
    </row>
    <row r="50" spans="2:12" s="1" customFormat="1" ht="14.4" customHeight="1">
      <c r="B50" s="32"/>
      <c r="D50" s="41" t="s">
        <v>51</v>
      </c>
      <c r="E50" s="42"/>
      <c r="F50" s="42"/>
      <c r="G50" s="41" t="s">
        <v>52</v>
      </c>
      <c r="H50" s="42"/>
      <c r="I50" s="42"/>
      <c r="J50" s="42"/>
      <c r="K50" s="42"/>
      <c r="L50" s="32"/>
    </row>
    <row r="51" spans="2:12" ht="10.199999999999999">
      <c r="B51" s="20"/>
      <c r="L51" s="20"/>
    </row>
    <row r="52" spans="2:12" ht="10.199999999999999">
      <c r="B52" s="20"/>
      <c r="L52" s="20"/>
    </row>
    <row r="53" spans="2:12" ht="10.199999999999999">
      <c r="B53" s="20"/>
      <c r="L53" s="20"/>
    </row>
    <row r="54" spans="2:12" ht="10.199999999999999">
      <c r="B54" s="20"/>
      <c r="L54" s="20"/>
    </row>
    <row r="55" spans="2:12" ht="10.199999999999999">
      <c r="B55" s="20"/>
      <c r="L55" s="20"/>
    </row>
    <row r="56" spans="2:12" ht="10.199999999999999">
      <c r="B56" s="20"/>
      <c r="L56" s="20"/>
    </row>
    <row r="57" spans="2:12" ht="10.199999999999999">
      <c r="B57" s="20"/>
      <c r="L57" s="20"/>
    </row>
    <row r="58" spans="2:12" ht="10.199999999999999">
      <c r="B58" s="20"/>
      <c r="L58" s="20"/>
    </row>
    <row r="59" spans="2:12" ht="10.199999999999999">
      <c r="B59" s="20"/>
      <c r="L59" s="20"/>
    </row>
    <row r="60" spans="2:12" ht="10.199999999999999">
      <c r="B60" s="20"/>
      <c r="L60" s="20"/>
    </row>
    <row r="61" spans="2:12" s="1" customFormat="1" ht="13.2">
      <c r="B61" s="32"/>
      <c r="D61" s="43" t="s">
        <v>53</v>
      </c>
      <c r="E61" s="34"/>
      <c r="F61" s="100" t="s">
        <v>54</v>
      </c>
      <c r="G61" s="43" t="s">
        <v>53</v>
      </c>
      <c r="H61" s="34"/>
      <c r="I61" s="34"/>
      <c r="J61" s="101" t="s">
        <v>54</v>
      </c>
      <c r="K61" s="34"/>
      <c r="L61" s="32"/>
    </row>
    <row r="62" spans="2:12" ht="10.199999999999999">
      <c r="B62" s="20"/>
      <c r="L62" s="20"/>
    </row>
    <row r="63" spans="2:12" ht="10.199999999999999">
      <c r="B63" s="20"/>
      <c r="L63" s="20"/>
    </row>
    <row r="64" spans="2:12" ht="10.199999999999999">
      <c r="B64" s="20"/>
      <c r="L64" s="20"/>
    </row>
    <row r="65" spans="2:12" s="1" customFormat="1" ht="13.2">
      <c r="B65" s="32"/>
      <c r="D65" s="41" t="s">
        <v>55</v>
      </c>
      <c r="E65" s="42"/>
      <c r="F65" s="42"/>
      <c r="G65" s="41" t="s">
        <v>56</v>
      </c>
      <c r="H65" s="42"/>
      <c r="I65" s="42"/>
      <c r="J65" s="42"/>
      <c r="K65" s="42"/>
      <c r="L65" s="32"/>
    </row>
    <row r="66" spans="2:12" ht="10.199999999999999">
      <c r="B66" s="20"/>
      <c r="L66" s="20"/>
    </row>
    <row r="67" spans="2:12" ht="10.199999999999999">
      <c r="B67" s="20"/>
      <c r="L67" s="20"/>
    </row>
    <row r="68" spans="2:12" ht="10.199999999999999">
      <c r="B68" s="20"/>
      <c r="L68" s="20"/>
    </row>
    <row r="69" spans="2:12" ht="10.199999999999999">
      <c r="B69" s="20"/>
      <c r="L69" s="20"/>
    </row>
    <row r="70" spans="2:12" ht="10.199999999999999">
      <c r="B70" s="20"/>
      <c r="L70" s="20"/>
    </row>
    <row r="71" spans="2:12" ht="10.199999999999999">
      <c r="B71" s="20"/>
      <c r="L71" s="20"/>
    </row>
    <row r="72" spans="2:12" ht="10.199999999999999">
      <c r="B72" s="20"/>
      <c r="L72" s="20"/>
    </row>
    <row r="73" spans="2:12" ht="10.199999999999999">
      <c r="B73" s="20"/>
      <c r="L73" s="20"/>
    </row>
    <row r="74" spans="2:12" ht="10.199999999999999">
      <c r="B74" s="20"/>
      <c r="L74" s="20"/>
    </row>
    <row r="75" spans="2:12" ht="10.199999999999999">
      <c r="B75" s="20"/>
      <c r="L75" s="20"/>
    </row>
    <row r="76" spans="2:12" s="1" customFormat="1" ht="13.2">
      <c r="B76" s="32"/>
      <c r="D76" s="43" t="s">
        <v>53</v>
      </c>
      <c r="E76" s="34"/>
      <c r="F76" s="100" t="s">
        <v>54</v>
      </c>
      <c r="G76" s="43" t="s">
        <v>53</v>
      </c>
      <c r="H76" s="34"/>
      <c r="I76" s="34"/>
      <c r="J76" s="101" t="s">
        <v>54</v>
      </c>
      <c r="K76" s="34"/>
      <c r="L76" s="32"/>
    </row>
    <row r="77" spans="2:12" s="1" customFormat="1" ht="14.4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6.9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4.9" customHeight="1">
      <c r="B82" s="32"/>
      <c r="C82" s="21" t="s">
        <v>130</v>
      </c>
      <c r="L82" s="32"/>
    </row>
    <row r="83" spans="2:47" s="1" customFormat="1" ht="6.9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46" t="str">
        <f>E7</f>
        <v>Stavební úpravy v podkroví MŠ Radonice č.p.185</v>
      </c>
      <c r="F85" s="247"/>
      <c r="G85" s="247"/>
      <c r="H85" s="247"/>
      <c r="L85" s="32"/>
    </row>
    <row r="86" spans="2:47" s="1" customFormat="1" ht="12" customHeight="1">
      <c r="B86" s="32"/>
      <c r="C86" s="27" t="s">
        <v>120</v>
      </c>
      <c r="L86" s="32"/>
    </row>
    <row r="87" spans="2:47" s="1" customFormat="1" ht="16.5" customHeight="1">
      <c r="B87" s="32"/>
      <c r="E87" s="208" t="str">
        <f>E9</f>
        <v>06 - SO 06 slaboproud</v>
      </c>
      <c r="F87" s="248"/>
      <c r="G87" s="248"/>
      <c r="H87" s="248"/>
      <c r="L87" s="32"/>
    </row>
    <row r="88" spans="2:47" s="1" customFormat="1" ht="6.9" customHeight="1">
      <c r="B88" s="32"/>
      <c r="L88" s="32"/>
    </row>
    <row r="89" spans="2:47" s="1" customFormat="1" ht="12" customHeight="1">
      <c r="B89" s="32"/>
      <c r="C89" s="27" t="s">
        <v>22</v>
      </c>
      <c r="F89" s="25" t="str">
        <f>F12</f>
        <v>Radonice</v>
      </c>
      <c r="I89" s="27" t="s">
        <v>24</v>
      </c>
      <c r="J89" s="52" t="str">
        <f>IF(J12="","",J12)</f>
        <v>21. 1. 2025</v>
      </c>
      <c r="L89" s="32"/>
    </row>
    <row r="90" spans="2:47" s="1" customFormat="1" ht="6.9" customHeight="1">
      <c r="B90" s="32"/>
      <c r="L90" s="32"/>
    </row>
    <row r="91" spans="2:47" s="1" customFormat="1" ht="15.15" customHeight="1">
      <c r="B91" s="32"/>
      <c r="C91" s="27" t="s">
        <v>26</v>
      </c>
      <c r="F91" s="25" t="str">
        <f>E15</f>
        <v>Obec Radonice, Na Skále 185, 25073 Radonice</v>
      </c>
      <c r="I91" s="27" t="s">
        <v>32</v>
      </c>
      <c r="J91" s="30" t="str">
        <f>E21</f>
        <v>Ing. Aleš Moudrý</v>
      </c>
      <c r="L91" s="32"/>
    </row>
    <row r="92" spans="2:47" s="1" customFormat="1" ht="15.15" customHeight="1">
      <c r="B92" s="32"/>
      <c r="C92" s="27" t="s">
        <v>30</v>
      </c>
      <c r="F92" s="25" t="str">
        <f>IF(E18="","",E18)</f>
        <v>Vyplň údaj</v>
      </c>
      <c r="I92" s="27" t="s">
        <v>35</v>
      </c>
      <c r="J92" s="30" t="str">
        <f>E24</f>
        <v>Ing. Václav Výmola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2" t="s">
        <v>131</v>
      </c>
      <c r="D94" s="94"/>
      <c r="E94" s="94"/>
      <c r="F94" s="94"/>
      <c r="G94" s="94"/>
      <c r="H94" s="94"/>
      <c r="I94" s="94"/>
      <c r="J94" s="103" t="s">
        <v>132</v>
      </c>
      <c r="K94" s="94"/>
      <c r="L94" s="32"/>
    </row>
    <row r="95" spans="2:47" s="1" customFormat="1" ht="10.35" customHeight="1">
      <c r="B95" s="32"/>
      <c r="L95" s="32"/>
    </row>
    <row r="96" spans="2:47" s="1" customFormat="1" ht="22.8" customHeight="1">
      <c r="B96" s="32"/>
      <c r="C96" s="104" t="s">
        <v>133</v>
      </c>
      <c r="J96" s="66">
        <f>J119</f>
        <v>0</v>
      </c>
      <c r="L96" s="32"/>
      <c r="AU96" s="17" t="s">
        <v>134</v>
      </c>
    </row>
    <row r="97" spans="2:12" s="8" customFormat="1" ht="24.9" customHeight="1">
      <c r="B97" s="105"/>
      <c r="D97" s="106" t="s">
        <v>141</v>
      </c>
      <c r="E97" s="107"/>
      <c r="F97" s="107"/>
      <c r="G97" s="107"/>
      <c r="H97" s="107"/>
      <c r="I97" s="107"/>
      <c r="J97" s="108">
        <f>J120</f>
        <v>0</v>
      </c>
      <c r="L97" s="105"/>
    </row>
    <row r="98" spans="2:12" s="9" customFormat="1" ht="19.95" customHeight="1">
      <c r="B98" s="109"/>
      <c r="D98" s="110" t="s">
        <v>1220</v>
      </c>
      <c r="E98" s="111"/>
      <c r="F98" s="111"/>
      <c r="G98" s="111"/>
      <c r="H98" s="111"/>
      <c r="I98" s="111"/>
      <c r="J98" s="112">
        <f>J121</f>
        <v>0</v>
      </c>
      <c r="L98" s="109"/>
    </row>
    <row r="99" spans="2:12" s="8" customFormat="1" ht="24.9" customHeight="1">
      <c r="B99" s="105"/>
      <c r="D99" s="106" t="s">
        <v>834</v>
      </c>
      <c r="E99" s="107"/>
      <c r="F99" s="107"/>
      <c r="G99" s="107"/>
      <c r="H99" s="107"/>
      <c r="I99" s="107"/>
      <c r="J99" s="108">
        <f>J147</f>
        <v>0</v>
      </c>
      <c r="L99" s="105"/>
    </row>
    <row r="100" spans="2:12" s="1" customFormat="1" ht="21.75" customHeight="1">
      <c r="B100" s="32"/>
      <c r="L100" s="32"/>
    </row>
    <row r="101" spans="2:12" s="1" customFormat="1" ht="6.9" customHeight="1">
      <c r="B101" s="44"/>
      <c r="C101" s="45"/>
      <c r="D101" s="45"/>
      <c r="E101" s="45"/>
      <c r="F101" s="45"/>
      <c r="G101" s="45"/>
      <c r="H101" s="45"/>
      <c r="I101" s="45"/>
      <c r="J101" s="45"/>
      <c r="K101" s="45"/>
      <c r="L101" s="32"/>
    </row>
    <row r="105" spans="2:12" s="1" customFormat="1" ht="6.9" customHeight="1">
      <c r="B105" s="46"/>
      <c r="C105" s="47"/>
      <c r="D105" s="47"/>
      <c r="E105" s="47"/>
      <c r="F105" s="47"/>
      <c r="G105" s="47"/>
      <c r="H105" s="47"/>
      <c r="I105" s="47"/>
      <c r="J105" s="47"/>
      <c r="K105" s="47"/>
      <c r="L105" s="32"/>
    </row>
    <row r="106" spans="2:12" s="1" customFormat="1" ht="24.9" customHeight="1">
      <c r="B106" s="32"/>
      <c r="C106" s="21" t="s">
        <v>150</v>
      </c>
      <c r="L106" s="32"/>
    </row>
    <row r="107" spans="2:12" s="1" customFormat="1" ht="6.9" customHeight="1">
      <c r="B107" s="32"/>
      <c r="L107" s="32"/>
    </row>
    <row r="108" spans="2:12" s="1" customFormat="1" ht="12" customHeight="1">
      <c r="B108" s="32"/>
      <c r="C108" s="27" t="s">
        <v>16</v>
      </c>
      <c r="L108" s="32"/>
    </row>
    <row r="109" spans="2:12" s="1" customFormat="1" ht="16.5" customHeight="1">
      <c r="B109" s="32"/>
      <c r="E109" s="246" t="str">
        <f>E7</f>
        <v>Stavební úpravy v podkroví MŠ Radonice č.p.185</v>
      </c>
      <c r="F109" s="247"/>
      <c r="G109" s="247"/>
      <c r="H109" s="247"/>
      <c r="L109" s="32"/>
    </row>
    <row r="110" spans="2:12" s="1" customFormat="1" ht="12" customHeight="1">
      <c r="B110" s="32"/>
      <c r="C110" s="27" t="s">
        <v>120</v>
      </c>
      <c r="L110" s="32"/>
    </row>
    <row r="111" spans="2:12" s="1" customFormat="1" ht="16.5" customHeight="1">
      <c r="B111" s="32"/>
      <c r="E111" s="208" t="str">
        <f>E9</f>
        <v>06 - SO 06 slaboproud</v>
      </c>
      <c r="F111" s="248"/>
      <c r="G111" s="248"/>
      <c r="H111" s="248"/>
      <c r="L111" s="32"/>
    </row>
    <row r="112" spans="2:12" s="1" customFormat="1" ht="6.9" customHeight="1">
      <c r="B112" s="32"/>
      <c r="L112" s="32"/>
    </row>
    <row r="113" spans="2:65" s="1" customFormat="1" ht="12" customHeight="1">
      <c r="B113" s="32"/>
      <c r="C113" s="27" t="s">
        <v>22</v>
      </c>
      <c r="F113" s="25" t="str">
        <f>F12</f>
        <v>Radonice</v>
      </c>
      <c r="I113" s="27" t="s">
        <v>24</v>
      </c>
      <c r="J113" s="52" t="str">
        <f>IF(J12="","",J12)</f>
        <v>21. 1. 2025</v>
      </c>
      <c r="L113" s="32"/>
    </row>
    <row r="114" spans="2:65" s="1" customFormat="1" ht="6.9" customHeight="1">
      <c r="B114" s="32"/>
      <c r="L114" s="32"/>
    </row>
    <row r="115" spans="2:65" s="1" customFormat="1" ht="15.15" customHeight="1">
      <c r="B115" s="32"/>
      <c r="C115" s="27" t="s">
        <v>26</v>
      </c>
      <c r="F115" s="25" t="str">
        <f>E15</f>
        <v>Obec Radonice, Na Skále 185, 25073 Radonice</v>
      </c>
      <c r="I115" s="27" t="s">
        <v>32</v>
      </c>
      <c r="J115" s="30" t="str">
        <f>E21</f>
        <v>Ing. Aleš Moudrý</v>
      </c>
      <c r="L115" s="32"/>
    </row>
    <row r="116" spans="2:65" s="1" customFormat="1" ht="15.15" customHeight="1">
      <c r="B116" s="32"/>
      <c r="C116" s="27" t="s">
        <v>30</v>
      </c>
      <c r="F116" s="25" t="str">
        <f>IF(E18="","",E18)</f>
        <v>Vyplň údaj</v>
      </c>
      <c r="I116" s="27" t="s">
        <v>35</v>
      </c>
      <c r="J116" s="30" t="str">
        <f>E24</f>
        <v>Ing. Václav Výmola</v>
      </c>
      <c r="L116" s="32"/>
    </row>
    <row r="117" spans="2:65" s="1" customFormat="1" ht="10.35" customHeight="1">
      <c r="B117" s="32"/>
      <c r="L117" s="32"/>
    </row>
    <row r="118" spans="2:65" s="10" customFormat="1" ht="29.25" customHeight="1">
      <c r="B118" s="113"/>
      <c r="C118" s="114" t="s">
        <v>151</v>
      </c>
      <c r="D118" s="115" t="s">
        <v>63</v>
      </c>
      <c r="E118" s="115" t="s">
        <v>59</v>
      </c>
      <c r="F118" s="115" t="s">
        <v>60</v>
      </c>
      <c r="G118" s="115" t="s">
        <v>152</v>
      </c>
      <c r="H118" s="115" t="s">
        <v>153</v>
      </c>
      <c r="I118" s="115" t="s">
        <v>154</v>
      </c>
      <c r="J118" s="116" t="s">
        <v>132</v>
      </c>
      <c r="K118" s="117" t="s">
        <v>155</v>
      </c>
      <c r="L118" s="113"/>
      <c r="M118" s="59" t="s">
        <v>1</v>
      </c>
      <c r="N118" s="60" t="s">
        <v>42</v>
      </c>
      <c r="O118" s="60" t="s">
        <v>156</v>
      </c>
      <c r="P118" s="60" t="s">
        <v>157</v>
      </c>
      <c r="Q118" s="60" t="s">
        <v>158</v>
      </c>
      <c r="R118" s="60" t="s">
        <v>159</v>
      </c>
      <c r="S118" s="60" t="s">
        <v>160</v>
      </c>
      <c r="T118" s="61" t="s">
        <v>161</v>
      </c>
    </row>
    <row r="119" spans="2:65" s="1" customFormat="1" ht="22.8" customHeight="1">
      <c r="B119" s="32"/>
      <c r="C119" s="64" t="s">
        <v>162</v>
      </c>
      <c r="J119" s="118">
        <f>BK119</f>
        <v>0</v>
      </c>
      <c r="L119" s="32"/>
      <c r="M119" s="62"/>
      <c r="N119" s="53"/>
      <c r="O119" s="53"/>
      <c r="P119" s="119">
        <f>P120+P147</f>
        <v>0</v>
      </c>
      <c r="Q119" s="53"/>
      <c r="R119" s="119">
        <f>R120+R147</f>
        <v>3.9879999999999999E-2</v>
      </c>
      <c r="S119" s="53"/>
      <c r="T119" s="120">
        <f>T120+T147</f>
        <v>0</v>
      </c>
      <c r="AT119" s="17" t="s">
        <v>77</v>
      </c>
      <c r="AU119" s="17" t="s">
        <v>134</v>
      </c>
      <c r="BK119" s="121">
        <f>BK120+BK147</f>
        <v>0</v>
      </c>
    </row>
    <row r="120" spans="2:65" s="11" customFormat="1" ht="25.95" customHeight="1">
      <c r="B120" s="122"/>
      <c r="D120" s="123" t="s">
        <v>77</v>
      </c>
      <c r="E120" s="124" t="s">
        <v>294</v>
      </c>
      <c r="F120" s="124" t="s">
        <v>295</v>
      </c>
      <c r="I120" s="125"/>
      <c r="J120" s="126">
        <f>BK120</f>
        <v>0</v>
      </c>
      <c r="L120" s="122"/>
      <c r="M120" s="127"/>
      <c r="P120" s="128">
        <f>P121</f>
        <v>0</v>
      </c>
      <c r="R120" s="128">
        <f>R121</f>
        <v>3.9879999999999999E-2</v>
      </c>
      <c r="T120" s="129">
        <f>T121</f>
        <v>0</v>
      </c>
      <c r="AR120" s="123" t="s">
        <v>88</v>
      </c>
      <c r="AT120" s="130" t="s">
        <v>77</v>
      </c>
      <c r="AU120" s="130" t="s">
        <v>78</v>
      </c>
      <c r="AY120" s="123" t="s">
        <v>165</v>
      </c>
      <c r="BK120" s="131">
        <f>BK121</f>
        <v>0</v>
      </c>
    </row>
    <row r="121" spans="2:65" s="11" customFormat="1" ht="22.8" customHeight="1">
      <c r="B121" s="122"/>
      <c r="D121" s="123" t="s">
        <v>77</v>
      </c>
      <c r="E121" s="132" t="s">
        <v>1221</v>
      </c>
      <c r="F121" s="132" t="s">
        <v>1222</v>
      </c>
      <c r="I121" s="125"/>
      <c r="J121" s="133">
        <f>BK121</f>
        <v>0</v>
      </c>
      <c r="L121" s="122"/>
      <c r="M121" s="127"/>
      <c r="P121" s="128">
        <f>SUM(P122:P146)</f>
        <v>0</v>
      </c>
      <c r="R121" s="128">
        <f>SUM(R122:R146)</f>
        <v>3.9879999999999999E-2</v>
      </c>
      <c r="T121" s="129">
        <f>SUM(T122:T146)</f>
        <v>0</v>
      </c>
      <c r="AR121" s="123" t="s">
        <v>88</v>
      </c>
      <c r="AT121" s="130" t="s">
        <v>77</v>
      </c>
      <c r="AU121" s="130" t="s">
        <v>86</v>
      </c>
      <c r="AY121" s="123" t="s">
        <v>165</v>
      </c>
      <c r="BK121" s="131">
        <f>SUM(BK122:BK146)</f>
        <v>0</v>
      </c>
    </row>
    <row r="122" spans="2:65" s="1" customFormat="1" ht="24.15" customHeight="1">
      <c r="B122" s="32"/>
      <c r="C122" s="134" t="s">
        <v>86</v>
      </c>
      <c r="D122" s="134" t="s">
        <v>168</v>
      </c>
      <c r="E122" s="135" t="s">
        <v>1223</v>
      </c>
      <c r="F122" s="136" t="s">
        <v>1224</v>
      </c>
      <c r="G122" s="137" t="s">
        <v>207</v>
      </c>
      <c r="H122" s="138">
        <v>80</v>
      </c>
      <c r="I122" s="139"/>
      <c r="J122" s="140">
        <f>ROUND(I122*H122,2)</f>
        <v>0</v>
      </c>
      <c r="K122" s="141"/>
      <c r="L122" s="32"/>
      <c r="M122" s="142" t="s">
        <v>1</v>
      </c>
      <c r="N122" s="143" t="s">
        <v>43</v>
      </c>
      <c r="P122" s="144">
        <f>O122*H122</f>
        <v>0</v>
      </c>
      <c r="Q122" s="144">
        <v>0</v>
      </c>
      <c r="R122" s="144">
        <f>Q122*H122</f>
        <v>0</v>
      </c>
      <c r="S122" s="144">
        <v>0</v>
      </c>
      <c r="T122" s="145">
        <f>S122*H122</f>
        <v>0</v>
      </c>
      <c r="AR122" s="146" t="s">
        <v>301</v>
      </c>
      <c r="AT122" s="146" t="s">
        <v>168</v>
      </c>
      <c r="AU122" s="146" t="s">
        <v>88</v>
      </c>
      <c r="AY122" s="17" t="s">
        <v>165</v>
      </c>
      <c r="BE122" s="147">
        <f>IF(N122="základní",J122,0)</f>
        <v>0</v>
      </c>
      <c r="BF122" s="147">
        <f>IF(N122="snížená",J122,0)</f>
        <v>0</v>
      </c>
      <c r="BG122" s="147">
        <f>IF(N122="zákl. přenesená",J122,0)</f>
        <v>0</v>
      </c>
      <c r="BH122" s="147">
        <f>IF(N122="sníž. přenesená",J122,0)</f>
        <v>0</v>
      </c>
      <c r="BI122" s="147">
        <f>IF(N122="nulová",J122,0)</f>
        <v>0</v>
      </c>
      <c r="BJ122" s="17" t="s">
        <v>86</v>
      </c>
      <c r="BK122" s="147">
        <f>ROUND(I122*H122,2)</f>
        <v>0</v>
      </c>
      <c r="BL122" s="17" t="s">
        <v>301</v>
      </c>
      <c r="BM122" s="146" t="s">
        <v>1225</v>
      </c>
    </row>
    <row r="123" spans="2:65" s="12" customFormat="1" ht="10.199999999999999">
      <c r="B123" s="148"/>
      <c r="D123" s="149" t="s">
        <v>174</v>
      </c>
      <c r="E123" s="150" t="s">
        <v>1</v>
      </c>
      <c r="F123" s="151" t="s">
        <v>1226</v>
      </c>
      <c r="H123" s="152">
        <v>80</v>
      </c>
      <c r="I123" s="153"/>
      <c r="L123" s="148"/>
      <c r="M123" s="154"/>
      <c r="T123" s="155"/>
      <c r="AT123" s="150" t="s">
        <v>174</v>
      </c>
      <c r="AU123" s="150" t="s">
        <v>88</v>
      </c>
      <c r="AV123" s="12" t="s">
        <v>88</v>
      </c>
      <c r="AW123" s="12" t="s">
        <v>34</v>
      </c>
      <c r="AX123" s="12" t="s">
        <v>86</v>
      </c>
      <c r="AY123" s="150" t="s">
        <v>165</v>
      </c>
    </row>
    <row r="124" spans="2:65" s="1" customFormat="1" ht="37.799999999999997" customHeight="1">
      <c r="B124" s="32"/>
      <c r="C124" s="176" t="s">
        <v>88</v>
      </c>
      <c r="D124" s="176" t="s">
        <v>185</v>
      </c>
      <c r="E124" s="177" t="s">
        <v>1227</v>
      </c>
      <c r="F124" s="178" t="s">
        <v>1228</v>
      </c>
      <c r="G124" s="179" t="s">
        <v>207</v>
      </c>
      <c r="H124" s="180">
        <v>63</v>
      </c>
      <c r="I124" s="181"/>
      <c r="J124" s="182">
        <f>ROUND(I124*H124,2)</f>
        <v>0</v>
      </c>
      <c r="K124" s="183"/>
      <c r="L124" s="184"/>
      <c r="M124" s="185" t="s">
        <v>1</v>
      </c>
      <c r="N124" s="186" t="s">
        <v>43</v>
      </c>
      <c r="P124" s="144">
        <f>O124*H124</f>
        <v>0</v>
      </c>
      <c r="Q124" s="144">
        <v>5.0000000000000002E-5</v>
      </c>
      <c r="R124" s="144">
        <f>Q124*H124</f>
        <v>3.15E-3</v>
      </c>
      <c r="S124" s="144">
        <v>0</v>
      </c>
      <c r="T124" s="145">
        <f>S124*H124</f>
        <v>0</v>
      </c>
      <c r="AR124" s="146" t="s">
        <v>308</v>
      </c>
      <c r="AT124" s="146" t="s">
        <v>185</v>
      </c>
      <c r="AU124" s="146" t="s">
        <v>88</v>
      </c>
      <c r="AY124" s="17" t="s">
        <v>165</v>
      </c>
      <c r="BE124" s="147">
        <f>IF(N124="základní",J124,0)</f>
        <v>0</v>
      </c>
      <c r="BF124" s="147">
        <f>IF(N124="snížená",J124,0)</f>
        <v>0</v>
      </c>
      <c r="BG124" s="147">
        <f>IF(N124="zákl. přenesená",J124,0)</f>
        <v>0</v>
      </c>
      <c r="BH124" s="147">
        <f>IF(N124="sníž. přenesená",J124,0)</f>
        <v>0</v>
      </c>
      <c r="BI124" s="147">
        <f>IF(N124="nulová",J124,0)</f>
        <v>0</v>
      </c>
      <c r="BJ124" s="17" t="s">
        <v>86</v>
      </c>
      <c r="BK124" s="147">
        <f>ROUND(I124*H124,2)</f>
        <v>0</v>
      </c>
      <c r="BL124" s="17" t="s">
        <v>301</v>
      </c>
      <c r="BM124" s="146" t="s">
        <v>1229</v>
      </c>
    </row>
    <row r="125" spans="2:65" s="12" customFormat="1" ht="10.199999999999999">
      <c r="B125" s="148"/>
      <c r="D125" s="149" t="s">
        <v>174</v>
      </c>
      <c r="F125" s="151" t="s">
        <v>1230</v>
      </c>
      <c r="H125" s="152">
        <v>63</v>
      </c>
      <c r="I125" s="153"/>
      <c r="L125" s="148"/>
      <c r="M125" s="154"/>
      <c r="T125" s="155"/>
      <c r="AT125" s="150" t="s">
        <v>174</v>
      </c>
      <c r="AU125" s="150" t="s">
        <v>88</v>
      </c>
      <c r="AV125" s="12" t="s">
        <v>88</v>
      </c>
      <c r="AW125" s="12" t="s">
        <v>4</v>
      </c>
      <c r="AX125" s="12" t="s">
        <v>86</v>
      </c>
      <c r="AY125" s="150" t="s">
        <v>165</v>
      </c>
    </row>
    <row r="126" spans="2:65" s="1" customFormat="1" ht="37.799999999999997" customHeight="1">
      <c r="B126" s="32"/>
      <c r="C126" s="176" t="s">
        <v>166</v>
      </c>
      <c r="D126" s="176" t="s">
        <v>185</v>
      </c>
      <c r="E126" s="177" t="s">
        <v>1231</v>
      </c>
      <c r="F126" s="178" t="s">
        <v>1232</v>
      </c>
      <c r="G126" s="179" t="s">
        <v>207</v>
      </c>
      <c r="H126" s="180">
        <v>21</v>
      </c>
      <c r="I126" s="181"/>
      <c r="J126" s="182">
        <f>ROUND(I126*H126,2)</f>
        <v>0</v>
      </c>
      <c r="K126" s="183"/>
      <c r="L126" s="184"/>
      <c r="M126" s="185" t="s">
        <v>1</v>
      </c>
      <c r="N126" s="186" t="s">
        <v>43</v>
      </c>
      <c r="P126" s="144">
        <f>O126*H126</f>
        <v>0</v>
      </c>
      <c r="Q126" s="144">
        <v>1.2E-4</v>
      </c>
      <c r="R126" s="144">
        <f>Q126*H126</f>
        <v>2.5200000000000001E-3</v>
      </c>
      <c r="S126" s="144">
        <v>0</v>
      </c>
      <c r="T126" s="145">
        <f>S126*H126</f>
        <v>0</v>
      </c>
      <c r="AR126" s="146" t="s">
        <v>308</v>
      </c>
      <c r="AT126" s="146" t="s">
        <v>185</v>
      </c>
      <c r="AU126" s="146" t="s">
        <v>88</v>
      </c>
      <c r="AY126" s="17" t="s">
        <v>165</v>
      </c>
      <c r="BE126" s="147">
        <f>IF(N126="základní",J126,0)</f>
        <v>0</v>
      </c>
      <c r="BF126" s="147">
        <f>IF(N126="snížená",J126,0)</f>
        <v>0</v>
      </c>
      <c r="BG126" s="147">
        <f>IF(N126="zákl. přenesená",J126,0)</f>
        <v>0</v>
      </c>
      <c r="BH126" s="147">
        <f>IF(N126="sníž. přenesená",J126,0)</f>
        <v>0</v>
      </c>
      <c r="BI126" s="147">
        <f>IF(N126="nulová",J126,0)</f>
        <v>0</v>
      </c>
      <c r="BJ126" s="17" t="s">
        <v>86</v>
      </c>
      <c r="BK126" s="147">
        <f>ROUND(I126*H126,2)</f>
        <v>0</v>
      </c>
      <c r="BL126" s="17" t="s">
        <v>301</v>
      </c>
      <c r="BM126" s="146" t="s">
        <v>1233</v>
      </c>
    </row>
    <row r="127" spans="2:65" s="12" customFormat="1" ht="10.199999999999999">
      <c r="B127" s="148"/>
      <c r="D127" s="149" t="s">
        <v>174</v>
      </c>
      <c r="F127" s="151" t="s">
        <v>1011</v>
      </c>
      <c r="H127" s="152">
        <v>21</v>
      </c>
      <c r="I127" s="153"/>
      <c r="L127" s="148"/>
      <c r="M127" s="154"/>
      <c r="T127" s="155"/>
      <c r="AT127" s="150" t="s">
        <v>174</v>
      </c>
      <c r="AU127" s="150" t="s">
        <v>88</v>
      </c>
      <c r="AV127" s="12" t="s">
        <v>88</v>
      </c>
      <c r="AW127" s="12" t="s">
        <v>4</v>
      </c>
      <c r="AX127" s="12" t="s">
        <v>86</v>
      </c>
      <c r="AY127" s="150" t="s">
        <v>165</v>
      </c>
    </row>
    <row r="128" spans="2:65" s="1" customFormat="1" ht="24.15" customHeight="1">
      <c r="B128" s="32"/>
      <c r="C128" s="134" t="s">
        <v>172</v>
      </c>
      <c r="D128" s="134" t="s">
        <v>168</v>
      </c>
      <c r="E128" s="135" t="s">
        <v>1234</v>
      </c>
      <c r="F128" s="136" t="s">
        <v>1235</v>
      </c>
      <c r="G128" s="137" t="s">
        <v>207</v>
      </c>
      <c r="H128" s="138">
        <v>20</v>
      </c>
      <c r="I128" s="139"/>
      <c r="J128" s="140">
        <f>ROUND(I128*H128,2)</f>
        <v>0</v>
      </c>
      <c r="K128" s="141"/>
      <c r="L128" s="32"/>
      <c r="M128" s="142" t="s">
        <v>1</v>
      </c>
      <c r="N128" s="143" t="s">
        <v>43</v>
      </c>
      <c r="P128" s="144">
        <f>O128*H128</f>
        <v>0</v>
      </c>
      <c r="Q128" s="144">
        <v>0</v>
      </c>
      <c r="R128" s="144">
        <f>Q128*H128</f>
        <v>0</v>
      </c>
      <c r="S128" s="144">
        <v>0</v>
      </c>
      <c r="T128" s="145">
        <f>S128*H128</f>
        <v>0</v>
      </c>
      <c r="AR128" s="146" t="s">
        <v>301</v>
      </c>
      <c r="AT128" s="146" t="s">
        <v>168</v>
      </c>
      <c r="AU128" s="146" t="s">
        <v>88</v>
      </c>
      <c r="AY128" s="17" t="s">
        <v>165</v>
      </c>
      <c r="BE128" s="147">
        <f>IF(N128="základní",J128,0)</f>
        <v>0</v>
      </c>
      <c r="BF128" s="147">
        <f>IF(N128="snížená",J128,0)</f>
        <v>0</v>
      </c>
      <c r="BG128" s="147">
        <f>IF(N128="zákl. přenesená",J128,0)</f>
        <v>0</v>
      </c>
      <c r="BH128" s="147">
        <f>IF(N128="sníž. přenesená",J128,0)</f>
        <v>0</v>
      </c>
      <c r="BI128" s="147">
        <f>IF(N128="nulová",J128,0)</f>
        <v>0</v>
      </c>
      <c r="BJ128" s="17" t="s">
        <v>86</v>
      </c>
      <c r="BK128" s="147">
        <f>ROUND(I128*H128,2)</f>
        <v>0</v>
      </c>
      <c r="BL128" s="17" t="s">
        <v>301</v>
      </c>
      <c r="BM128" s="146" t="s">
        <v>1236</v>
      </c>
    </row>
    <row r="129" spans="2:65" s="1" customFormat="1" ht="16.5" customHeight="1">
      <c r="B129" s="32"/>
      <c r="C129" s="176" t="s">
        <v>656</v>
      </c>
      <c r="D129" s="176" t="s">
        <v>185</v>
      </c>
      <c r="E129" s="177" t="s">
        <v>1237</v>
      </c>
      <c r="F129" s="178" t="s">
        <v>1238</v>
      </c>
      <c r="G129" s="179" t="s">
        <v>207</v>
      </c>
      <c r="H129" s="180">
        <v>20</v>
      </c>
      <c r="I129" s="181"/>
      <c r="J129" s="182">
        <f>ROUND(I129*H129,2)</f>
        <v>0</v>
      </c>
      <c r="K129" s="183"/>
      <c r="L129" s="184"/>
      <c r="M129" s="185" t="s">
        <v>1</v>
      </c>
      <c r="N129" s="186" t="s">
        <v>43</v>
      </c>
      <c r="P129" s="144">
        <f>O129*H129</f>
        <v>0</v>
      </c>
      <c r="Q129" s="144">
        <v>8.8999999999999995E-4</v>
      </c>
      <c r="R129" s="144">
        <f>Q129*H129</f>
        <v>1.78E-2</v>
      </c>
      <c r="S129" s="144">
        <v>0</v>
      </c>
      <c r="T129" s="145">
        <f>S129*H129</f>
        <v>0</v>
      </c>
      <c r="AR129" s="146" t="s">
        <v>308</v>
      </c>
      <c r="AT129" s="146" t="s">
        <v>185</v>
      </c>
      <c r="AU129" s="146" t="s">
        <v>88</v>
      </c>
      <c r="AY129" s="17" t="s">
        <v>165</v>
      </c>
      <c r="BE129" s="147">
        <f>IF(N129="základní",J129,0)</f>
        <v>0</v>
      </c>
      <c r="BF129" s="147">
        <f>IF(N129="snížená",J129,0)</f>
        <v>0</v>
      </c>
      <c r="BG129" s="147">
        <f>IF(N129="zákl. přenesená",J129,0)</f>
        <v>0</v>
      </c>
      <c r="BH129" s="147">
        <f>IF(N129="sníž. přenesená",J129,0)</f>
        <v>0</v>
      </c>
      <c r="BI129" s="147">
        <f>IF(N129="nulová",J129,0)</f>
        <v>0</v>
      </c>
      <c r="BJ129" s="17" t="s">
        <v>86</v>
      </c>
      <c r="BK129" s="147">
        <f>ROUND(I129*H129,2)</f>
        <v>0</v>
      </c>
      <c r="BL129" s="17" t="s">
        <v>301</v>
      </c>
      <c r="BM129" s="146" t="s">
        <v>1239</v>
      </c>
    </row>
    <row r="130" spans="2:65" s="1" customFormat="1" ht="24.15" customHeight="1">
      <c r="B130" s="32"/>
      <c r="C130" s="134" t="s">
        <v>210</v>
      </c>
      <c r="D130" s="134" t="s">
        <v>168</v>
      </c>
      <c r="E130" s="135" t="s">
        <v>1240</v>
      </c>
      <c r="F130" s="136" t="s">
        <v>1241</v>
      </c>
      <c r="G130" s="137" t="s">
        <v>207</v>
      </c>
      <c r="H130" s="138">
        <v>225</v>
      </c>
      <c r="I130" s="139"/>
      <c r="J130" s="140">
        <f>ROUND(I130*H130,2)</f>
        <v>0</v>
      </c>
      <c r="K130" s="141"/>
      <c r="L130" s="32"/>
      <c r="M130" s="142" t="s">
        <v>1</v>
      </c>
      <c r="N130" s="143" t="s">
        <v>43</v>
      </c>
      <c r="P130" s="144">
        <f>O130*H130</f>
        <v>0</v>
      </c>
      <c r="Q130" s="144">
        <v>0</v>
      </c>
      <c r="R130" s="144">
        <f>Q130*H130</f>
        <v>0</v>
      </c>
      <c r="S130" s="144">
        <v>0</v>
      </c>
      <c r="T130" s="145">
        <f>S130*H130</f>
        <v>0</v>
      </c>
      <c r="AR130" s="146" t="s">
        <v>301</v>
      </c>
      <c r="AT130" s="146" t="s">
        <v>168</v>
      </c>
      <c r="AU130" s="146" t="s">
        <v>88</v>
      </c>
      <c r="AY130" s="17" t="s">
        <v>165</v>
      </c>
      <c r="BE130" s="147">
        <f>IF(N130="základní",J130,0)</f>
        <v>0</v>
      </c>
      <c r="BF130" s="147">
        <f>IF(N130="snížená",J130,0)</f>
        <v>0</v>
      </c>
      <c r="BG130" s="147">
        <f>IF(N130="zákl. přenesená",J130,0)</f>
        <v>0</v>
      </c>
      <c r="BH130" s="147">
        <f>IF(N130="sníž. přenesená",J130,0)</f>
        <v>0</v>
      </c>
      <c r="BI130" s="147">
        <f>IF(N130="nulová",J130,0)</f>
        <v>0</v>
      </c>
      <c r="BJ130" s="17" t="s">
        <v>86</v>
      </c>
      <c r="BK130" s="147">
        <f>ROUND(I130*H130,2)</f>
        <v>0</v>
      </c>
      <c r="BL130" s="17" t="s">
        <v>301</v>
      </c>
      <c r="BM130" s="146" t="s">
        <v>1242</v>
      </c>
    </row>
    <row r="131" spans="2:65" s="1" customFormat="1" ht="24.15" customHeight="1">
      <c r="B131" s="32"/>
      <c r="C131" s="176" t="s">
        <v>212</v>
      </c>
      <c r="D131" s="176" t="s">
        <v>185</v>
      </c>
      <c r="E131" s="177" t="s">
        <v>1243</v>
      </c>
      <c r="F131" s="178" t="s">
        <v>1244</v>
      </c>
      <c r="G131" s="179" t="s">
        <v>207</v>
      </c>
      <c r="H131" s="180">
        <v>270</v>
      </c>
      <c r="I131" s="181"/>
      <c r="J131" s="182">
        <f>ROUND(I131*H131,2)</f>
        <v>0</v>
      </c>
      <c r="K131" s="183"/>
      <c r="L131" s="184"/>
      <c r="M131" s="185" t="s">
        <v>1</v>
      </c>
      <c r="N131" s="186" t="s">
        <v>43</v>
      </c>
      <c r="P131" s="144">
        <f>O131*H131</f>
        <v>0</v>
      </c>
      <c r="Q131" s="144">
        <v>4.0000000000000003E-5</v>
      </c>
      <c r="R131" s="144">
        <f>Q131*H131</f>
        <v>1.0800000000000001E-2</v>
      </c>
      <c r="S131" s="144">
        <v>0</v>
      </c>
      <c r="T131" s="145">
        <f>S131*H131</f>
        <v>0</v>
      </c>
      <c r="AR131" s="146" t="s">
        <v>308</v>
      </c>
      <c r="AT131" s="146" t="s">
        <v>185</v>
      </c>
      <c r="AU131" s="146" t="s">
        <v>88</v>
      </c>
      <c r="AY131" s="17" t="s">
        <v>165</v>
      </c>
      <c r="BE131" s="147">
        <f>IF(N131="základní",J131,0)</f>
        <v>0</v>
      </c>
      <c r="BF131" s="147">
        <f>IF(N131="snížená",J131,0)</f>
        <v>0</v>
      </c>
      <c r="BG131" s="147">
        <f>IF(N131="zákl. přenesená",J131,0)</f>
        <v>0</v>
      </c>
      <c r="BH131" s="147">
        <f>IF(N131="sníž. přenesená",J131,0)</f>
        <v>0</v>
      </c>
      <c r="BI131" s="147">
        <f>IF(N131="nulová",J131,0)</f>
        <v>0</v>
      </c>
      <c r="BJ131" s="17" t="s">
        <v>86</v>
      </c>
      <c r="BK131" s="147">
        <f>ROUND(I131*H131,2)</f>
        <v>0</v>
      </c>
      <c r="BL131" s="17" t="s">
        <v>301</v>
      </c>
      <c r="BM131" s="146" t="s">
        <v>1245</v>
      </c>
    </row>
    <row r="132" spans="2:65" s="12" customFormat="1" ht="10.199999999999999">
      <c r="B132" s="148"/>
      <c r="D132" s="149" t="s">
        <v>174</v>
      </c>
      <c r="F132" s="151" t="s">
        <v>1246</v>
      </c>
      <c r="H132" s="152">
        <v>270</v>
      </c>
      <c r="I132" s="153"/>
      <c r="L132" s="148"/>
      <c r="M132" s="154"/>
      <c r="T132" s="155"/>
      <c r="AT132" s="150" t="s">
        <v>174</v>
      </c>
      <c r="AU132" s="150" t="s">
        <v>88</v>
      </c>
      <c r="AV132" s="12" t="s">
        <v>88</v>
      </c>
      <c r="AW132" s="12" t="s">
        <v>4</v>
      </c>
      <c r="AX132" s="12" t="s">
        <v>86</v>
      </c>
      <c r="AY132" s="150" t="s">
        <v>165</v>
      </c>
    </row>
    <row r="133" spans="2:65" s="1" customFormat="1" ht="16.5" customHeight="1">
      <c r="B133" s="32"/>
      <c r="C133" s="134" t="s">
        <v>311</v>
      </c>
      <c r="D133" s="134" t="s">
        <v>168</v>
      </c>
      <c r="E133" s="135" t="s">
        <v>1247</v>
      </c>
      <c r="F133" s="136" t="s">
        <v>1248</v>
      </c>
      <c r="G133" s="137" t="s">
        <v>171</v>
      </c>
      <c r="H133" s="138">
        <v>1</v>
      </c>
      <c r="I133" s="139"/>
      <c r="J133" s="140">
        <f t="shared" ref="J133:J146" si="0">ROUND(I133*H133,2)</f>
        <v>0</v>
      </c>
      <c r="K133" s="141"/>
      <c r="L133" s="32"/>
      <c r="M133" s="142" t="s">
        <v>1</v>
      </c>
      <c r="N133" s="143" t="s">
        <v>43</v>
      </c>
      <c r="P133" s="144">
        <f t="shared" ref="P133:P146" si="1">O133*H133</f>
        <v>0</v>
      </c>
      <c r="Q133" s="144">
        <v>0</v>
      </c>
      <c r="R133" s="144">
        <f t="shared" ref="R133:R146" si="2">Q133*H133</f>
        <v>0</v>
      </c>
      <c r="S133" s="144">
        <v>0</v>
      </c>
      <c r="T133" s="145">
        <f t="shared" ref="T133:T146" si="3">S133*H133</f>
        <v>0</v>
      </c>
      <c r="AR133" s="146" t="s">
        <v>301</v>
      </c>
      <c r="AT133" s="146" t="s">
        <v>168</v>
      </c>
      <c r="AU133" s="146" t="s">
        <v>88</v>
      </c>
      <c r="AY133" s="17" t="s">
        <v>165</v>
      </c>
      <c r="BE133" s="147">
        <f t="shared" ref="BE133:BE146" si="4">IF(N133="základní",J133,0)</f>
        <v>0</v>
      </c>
      <c r="BF133" s="147">
        <f t="shared" ref="BF133:BF146" si="5">IF(N133="snížená",J133,0)</f>
        <v>0</v>
      </c>
      <c r="BG133" s="147">
        <f t="shared" ref="BG133:BG146" si="6">IF(N133="zákl. přenesená",J133,0)</f>
        <v>0</v>
      </c>
      <c r="BH133" s="147">
        <f t="shared" ref="BH133:BH146" si="7">IF(N133="sníž. přenesená",J133,0)</f>
        <v>0</v>
      </c>
      <c r="BI133" s="147">
        <f t="shared" ref="BI133:BI146" si="8">IF(N133="nulová",J133,0)</f>
        <v>0</v>
      </c>
      <c r="BJ133" s="17" t="s">
        <v>86</v>
      </c>
      <c r="BK133" s="147">
        <f t="shared" ref="BK133:BK146" si="9">ROUND(I133*H133,2)</f>
        <v>0</v>
      </c>
      <c r="BL133" s="17" t="s">
        <v>301</v>
      </c>
      <c r="BM133" s="146" t="s">
        <v>1249</v>
      </c>
    </row>
    <row r="134" spans="2:65" s="1" customFormat="1" ht="24.15" customHeight="1">
      <c r="B134" s="32"/>
      <c r="C134" s="134" t="s">
        <v>241</v>
      </c>
      <c r="D134" s="134" t="s">
        <v>168</v>
      </c>
      <c r="E134" s="135" t="s">
        <v>1250</v>
      </c>
      <c r="F134" s="136" t="s">
        <v>1251</v>
      </c>
      <c r="G134" s="137" t="s">
        <v>171</v>
      </c>
      <c r="H134" s="138">
        <v>1</v>
      </c>
      <c r="I134" s="139"/>
      <c r="J134" s="140">
        <f t="shared" si="0"/>
        <v>0</v>
      </c>
      <c r="K134" s="141"/>
      <c r="L134" s="32"/>
      <c r="M134" s="142" t="s">
        <v>1</v>
      </c>
      <c r="N134" s="143" t="s">
        <v>43</v>
      </c>
      <c r="P134" s="144">
        <f t="shared" si="1"/>
        <v>0</v>
      </c>
      <c r="Q134" s="144">
        <v>0</v>
      </c>
      <c r="R134" s="144">
        <f t="shared" si="2"/>
        <v>0</v>
      </c>
      <c r="S134" s="144">
        <v>0</v>
      </c>
      <c r="T134" s="145">
        <f t="shared" si="3"/>
        <v>0</v>
      </c>
      <c r="AR134" s="146" t="s">
        <v>301</v>
      </c>
      <c r="AT134" s="146" t="s">
        <v>168</v>
      </c>
      <c r="AU134" s="146" t="s">
        <v>88</v>
      </c>
      <c r="AY134" s="17" t="s">
        <v>165</v>
      </c>
      <c r="BE134" s="147">
        <f t="shared" si="4"/>
        <v>0</v>
      </c>
      <c r="BF134" s="147">
        <f t="shared" si="5"/>
        <v>0</v>
      </c>
      <c r="BG134" s="147">
        <f t="shared" si="6"/>
        <v>0</v>
      </c>
      <c r="BH134" s="147">
        <f t="shared" si="7"/>
        <v>0</v>
      </c>
      <c r="BI134" s="147">
        <f t="shared" si="8"/>
        <v>0</v>
      </c>
      <c r="BJ134" s="17" t="s">
        <v>86</v>
      </c>
      <c r="BK134" s="147">
        <f t="shared" si="9"/>
        <v>0</v>
      </c>
      <c r="BL134" s="17" t="s">
        <v>301</v>
      </c>
      <c r="BM134" s="146" t="s">
        <v>1252</v>
      </c>
    </row>
    <row r="135" spans="2:65" s="1" customFormat="1" ht="24.15" customHeight="1">
      <c r="B135" s="32"/>
      <c r="C135" s="134" t="s">
        <v>7</v>
      </c>
      <c r="D135" s="134" t="s">
        <v>168</v>
      </c>
      <c r="E135" s="135" t="s">
        <v>1253</v>
      </c>
      <c r="F135" s="136" t="s">
        <v>1254</v>
      </c>
      <c r="G135" s="137" t="s">
        <v>171</v>
      </c>
      <c r="H135" s="138">
        <v>1</v>
      </c>
      <c r="I135" s="139"/>
      <c r="J135" s="140">
        <f t="shared" si="0"/>
        <v>0</v>
      </c>
      <c r="K135" s="141"/>
      <c r="L135" s="32"/>
      <c r="M135" s="142" t="s">
        <v>1</v>
      </c>
      <c r="N135" s="143" t="s">
        <v>43</v>
      </c>
      <c r="P135" s="144">
        <f t="shared" si="1"/>
        <v>0</v>
      </c>
      <c r="Q135" s="144">
        <v>0</v>
      </c>
      <c r="R135" s="144">
        <f t="shared" si="2"/>
        <v>0</v>
      </c>
      <c r="S135" s="144">
        <v>0</v>
      </c>
      <c r="T135" s="145">
        <f t="shared" si="3"/>
        <v>0</v>
      </c>
      <c r="AR135" s="146" t="s">
        <v>301</v>
      </c>
      <c r="AT135" s="146" t="s">
        <v>168</v>
      </c>
      <c r="AU135" s="146" t="s">
        <v>88</v>
      </c>
      <c r="AY135" s="17" t="s">
        <v>165</v>
      </c>
      <c r="BE135" s="147">
        <f t="shared" si="4"/>
        <v>0</v>
      </c>
      <c r="BF135" s="147">
        <f t="shared" si="5"/>
        <v>0</v>
      </c>
      <c r="BG135" s="147">
        <f t="shared" si="6"/>
        <v>0</v>
      </c>
      <c r="BH135" s="147">
        <f t="shared" si="7"/>
        <v>0</v>
      </c>
      <c r="BI135" s="147">
        <f t="shared" si="8"/>
        <v>0</v>
      </c>
      <c r="BJ135" s="17" t="s">
        <v>86</v>
      </c>
      <c r="BK135" s="147">
        <f t="shared" si="9"/>
        <v>0</v>
      </c>
      <c r="BL135" s="17" t="s">
        <v>301</v>
      </c>
      <c r="BM135" s="146" t="s">
        <v>1255</v>
      </c>
    </row>
    <row r="136" spans="2:65" s="1" customFormat="1" ht="16.5" customHeight="1">
      <c r="B136" s="32"/>
      <c r="C136" s="176" t="s">
        <v>298</v>
      </c>
      <c r="D136" s="176" t="s">
        <v>185</v>
      </c>
      <c r="E136" s="177" t="s">
        <v>1256</v>
      </c>
      <c r="F136" s="178" t="s">
        <v>1257</v>
      </c>
      <c r="G136" s="179" t="s">
        <v>171</v>
      </c>
      <c r="H136" s="180">
        <v>1</v>
      </c>
      <c r="I136" s="181"/>
      <c r="J136" s="182">
        <f t="shared" si="0"/>
        <v>0</v>
      </c>
      <c r="K136" s="183"/>
      <c r="L136" s="184"/>
      <c r="M136" s="185" t="s">
        <v>1</v>
      </c>
      <c r="N136" s="186" t="s">
        <v>43</v>
      </c>
      <c r="P136" s="144">
        <f t="shared" si="1"/>
        <v>0</v>
      </c>
      <c r="Q136" s="144">
        <v>1.8E-3</v>
      </c>
      <c r="R136" s="144">
        <f t="shared" si="2"/>
        <v>1.8E-3</v>
      </c>
      <c r="S136" s="144">
        <v>0</v>
      </c>
      <c r="T136" s="145">
        <f t="shared" si="3"/>
        <v>0</v>
      </c>
      <c r="AR136" s="146" t="s">
        <v>308</v>
      </c>
      <c r="AT136" s="146" t="s">
        <v>185</v>
      </c>
      <c r="AU136" s="146" t="s">
        <v>88</v>
      </c>
      <c r="AY136" s="17" t="s">
        <v>165</v>
      </c>
      <c r="BE136" s="147">
        <f t="shared" si="4"/>
        <v>0</v>
      </c>
      <c r="BF136" s="147">
        <f t="shared" si="5"/>
        <v>0</v>
      </c>
      <c r="BG136" s="147">
        <f t="shared" si="6"/>
        <v>0</v>
      </c>
      <c r="BH136" s="147">
        <f t="shared" si="7"/>
        <v>0</v>
      </c>
      <c r="BI136" s="147">
        <f t="shared" si="8"/>
        <v>0</v>
      </c>
      <c r="BJ136" s="17" t="s">
        <v>86</v>
      </c>
      <c r="BK136" s="147">
        <f t="shared" si="9"/>
        <v>0</v>
      </c>
      <c r="BL136" s="17" t="s">
        <v>301</v>
      </c>
      <c r="BM136" s="146" t="s">
        <v>1258</v>
      </c>
    </row>
    <row r="137" spans="2:65" s="1" customFormat="1" ht="16.5" customHeight="1">
      <c r="B137" s="32"/>
      <c r="C137" s="134" t="s">
        <v>245</v>
      </c>
      <c r="D137" s="134" t="s">
        <v>168</v>
      </c>
      <c r="E137" s="135" t="s">
        <v>1259</v>
      </c>
      <c r="F137" s="136" t="s">
        <v>1260</v>
      </c>
      <c r="G137" s="137" t="s">
        <v>171</v>
      </c>
      <c r="H137" s="138">
        <v>1</v>
      </c>
      <c r="I137" s="139"/>
      <c r="J137" s="140">
        <f t="shared" si="0"/>
        <v>0</v>
      </c>
      <c r="K137" s="141"/>
      <c r="L137" s="32"/>
      <c r="M137" s="142" t="s">
        <v>1</v>
      </c>
      <c r="N137" s="143" t="s">
        <v>43</v>
      </c>
      <c r="P137" s="144">
        <f t="shared" si="1"/>
        <v>0</v>
      </c>
      <c r="Q137" s="144">
        <v>0</v>
      </c>
      <c r="R137" s="144">
        <f t="shared" si="2"/>
        <v>0</v>
      </c>
      <c r="S137" s="144">
        <v>0</v>
      </c>
      <c r="T137" s="145">
        <f t="shared" si="3"/>
        <v>0</v>
      </c>
      <c r="AR137" s="146" t="s">
        <v>301</v>
      </c>
      <c r="AT137" s="146" t="s">
        <v>168</v>
      </c>
      <c r="AU137" s="146" t="s">
        <v>88</v>
      </c>
      <c r="AY137" s="17" t="s">
        <v>165</v>
      </c>
      <c r="BE137" s="147">
        <f t="shared" si="4"/>
        <v>0</v>
      </c>
      <c r="BF137" s="147">
        <f t="shared" si="5"/>
        <v>0</v>
      </c>
      <c r="BG137" s="147">
        <f t="shared" si="6"/>
        <v>0</v>
      </c>
      <c r="BH137" s="147">
        <f t="shared" si="7"/>
        <v>0</v>
      </c>
      <c r="BI137" s="147">
        <f t="shared" si="8"/>
        <v>0</v>
      </c>
      <c r="BJ137" s="17" t="s">
        <v>86</v>
      </c>
      <c r="BK137" s="147">
        <f t="shared" si="9"/>
        <v>0</v>
      </c>
      <c r="BL137" s="17" t="s">
        <v>301</v>
      </c>
      <c r="BM137" s="146" t="s">
        <v>1261</v>
      </c>
    </row>
    <row r="138" spans="2:65" s="1" customFormat="1" ht="16.5" customHeight="1">
      <c r="B138" s="32"/>
      <c r="C138" s="176" t="s">
        <v>301</v>
      </c>
      <c r="D138" s="176" t="s">
        <v>185</v>
      </c>
      <c r="E138" s="177" t="s">
        <v>1262</v>
      </c>
      <c r="F138" s="178" t="s">
        <v>1263</v>
      </c>
      <c r="G138" s="179" t="s">
        <v>171</v>
      </c>
      <c r="H138" s="180">
        <v>1</v>
      </c>
      <c r="I138" s="181"/>
      <c r="J138" s="182">
        <f t="shared" si="0"/>
        <v>0</v>
      </c>
      <c r="K138" s="183"/>
      <c r="L138" s="184"/>
      <c r="M138" s="185" t="s">
        <v>1</v>
      </c>
      <c r="N138" s="186" t="s">
        <v>43</v>
      </c>
      <c r="P138" s="144">
        <f t="shared" si="1"/>
        <v>0</v>
      </c>
      <c r="Q138" s="144">
        <v>1E-4</v>
      </c>
      <c r="R138" s="144">
        <f t="shared" si="2"/>
        <v>1E-4</v>
      </c>
      <c r="S138" s="144">
        <v>0</v>
      </c>
      <c r="T138" s="145">
        <f t="shared" si="3"/>
        <v>0</v>
      </c>
      <c r="AR138" s="146" t="s">
        <v>308</v>
      </c>
      <c r="AT138" s="146" t="s">
        <v>185</v>
      </c>
      <c r="AU138" s="146" t="s">
        <v>88</v>
      </c>
      <c r="AY138" s="17" t="s">
        <v>165</v>
      </c>
      <c r="BE138" s="147">
        <f t="shared" si="4"/>
        <v>0</v>
      </c>
      <c r="BF138" s="147">
        <f t="shared" si="5"/>
        <v>0</v>
      </c>
      <c r="BG138" s="147">
        <f t="shared" si="6"/>
        <v>0</v>
      </c>
      <c r="BH138" s="147">
        <f t="shared" si="7"/>
        <v>0</v>
      </c>
      <c r="BI138" s="147">
        <f t="shared" si="8"/>
        <v>0</v>
      </c>
      <c r="BJ138" s="17" t="s">
        <v>86</v>
      </c>
      <c r="BK138" s="147">
        <f t="shared" si="9"/>
        <v>0</v>
      </c>
      <c r="BL138" s="17" t="s">
        <v>301</v>
      </c>
      <c r="BM138" s="146" t="s">
        <v>1264</v>
      </c>
    </row>
    <row r="139" spans="2:65" s="1" customFormat="1" ht="24.15" customHeight="1">
      <c r="B139" s="32"/>
      <c r="C139" s="134" t="s">
        <v>232</v>
      </c>
      <c r="D139" s="134" t="s">
        <v>168</v>
      </c>
      <c r="E139" s="135" t="s">
        <v>1265</v>
      </c>
      <c r="F139" s="136" t="s">
        <v>1266</v>
      </c>
      <c r="G139" s="137" t="s">
        <v>171</v>
      </c>
      <c r="H139" s="138">
        <v>5</v>
      </c>
      <c r="I139" s="139"/>
      <c r="J139" s="140">
        <f t="shared" si="0"/>
        <v>0</v>
      </c>
      <c r="K139" s="141"/>
      <c r="L139" s="32"/>
      <c r="M139" s="142" t="s">
        <v>1</v>
      </c>
      <c r="N139" s="143" t="s">
        <v>43</v>
      </c>
      <c r="P139" s="144">
        <f t="shared" si="1"/>
        <v>0</v>
      </c>
      <c r="Q139" s="144">
        <v>0</v>
      </c>
      <c r="R139" s="144">
        <f t="shared" si="2"/>
        <v>0</v>
      </c>
      <c r="S139" s="144">
        <v>0</v>
      </c>
      <c r="T139" s="145">
        <f t="shared" si="3"/>
        <v>0</v>
      </c>
      <c r="AR139" s="146" t="s">
        <v>301</v>
      </c>
      <c r="AT139" s="146" t="s">
        <v>168</v>
      </c>
      <c r="AU139" s="146" t="s">
        <v>88</v>
      </c>
      <c r="AY139" s="17" t="s">
        <v>165</v>
      </c>
      <c r="BE139" s="147">
        <f t="shared" si="4"/>
        <v>0</v>
      </c>
      <c r="BF139" s="147">
        <f t="shared" si="5"/>
        <v>0</v>
      </c>
      <c r="BG139" s="147">
        <f t="shared" si="6"/>
        <v>0</v>
      </c>
      <c r="BH139" s="147">
        <f t="shared" si="7"/>
        <v>0</v>
      </c>
      <c r="BI139" s="147">
        <f t="shared" si="8"/>
        <v>0</v>
      </c>
      <c r="BJ139" s="17" t="s">
        <v>86</v>
      </c>
      <c r="BK139" s="147">
        <f t="shared" si="9"/>
        <v>0</v>
      </c>
      <c r="BL139" s="17" t="s">
        <v>301</v>
      </c>
      <c r="BM139" s="146" t="s">
        <v>1267</v>
      </c>
    </row>
    <row r="140" spans="2:65" s="1" customFormat="1" ht="16.5" customHeight="1">
      <c r="B140" s="32"/>
      <c r="C140" s="176" t="s">
        <v>776</v>
      </c>
      <c r="D140" s="176" t="s">
        <v>185</v>
      </c>
      <c r="E140" s="177" t="s">
        <v>1268</v>
      </c>
      <c r="F140" s="178" t="s">
        <v>1269</v>
      </c>
      <c r="G140" s="179" t="s">
        <v>171</v>
      </c>
      <c r="H140" s="180">
        <v>4</v>
      </c>
      <c r="I140" s="181"/>
      <c r="J140" s="182">
        <f t="shared" si="0"/>
        <v>0</v>
      </c>
      <c r="K140" s="183"/>
      <c r="L140" s="184"/>
      <c r="M140" s="185" t="s">
        <v>1</v>
      </c>
      <c r="N140" s="186" t="s">
        <v>43</v>
      </c>
      <c r="P140" s="144">
        <f t="shared" si="1"/>
        <v>0</v>
      </c>
      <c r="Q140" s="144">
        <v>1E-4</v>
      </c>
      <c r="R140" s="144">
        <f t="shared" si="2"/>
        <v>4.0000000000000002E-4</v>
      </c>
      <c r="S140" s="144">
        <v>0</v>
      </c>
      <c r="T140" s="145">
        <f t="shared" si="3"/>
        <v>0</v>
      </c>
      <c r="AR140" s="146" t="s">
        <v>308</v>
      </c>
      <c r="AT140" s="146" t="s">
        <v>185</v>
      </c>
      <c r="AU140" s="146" t="s">
        <v>88</v>
      </c>
      <c r="AY140" s="17" t="s">
        <v>165</v>
      </c>
      <c r="BE140" s="147">
        <f t="shared" si="4"/>
        <v>0</v>
      </c>
      <c r="BF140" s="147">
        <f t="shared" si="5"/>
        <v>0</v>
      </c>
      <c r="BG140" s="147">
        <f t="shared" si="6"/>
        <v>0</v>
      </c>
      <c r="BH140" s="147">
        <f t="shared" si="7"/>
        <v>0</v>
      </c>
      <c r="BI140" s="147">
        <f t="shared" si="8"/>
        <v>0</v>
      </c>
      <c r="BJ140" s="17" t="s">
        <v>86</v>
      </c>
      <c r="BK140" s="147">
        <f t="shared" si="9"/>
        <v>0</v>
      </c>
      <c r="BL140" s="17" t="s">
        <v>301</v>
      </c>
      <c r="BM140" s="146" t="s">
        <v>1270</v>
      </c>
    </row>
    <row r="141" spans="2:65" s="1" customFormat="1" ht="16.5" customHeight="1">
      <c r="B141" s="32"/>
      <c r="C141" s="176" t="s">
        <v>8</v>
      </c>
      <c r="D141" s="176" t="s">
        <v>185</v>
      </c>
      <c r="E141" s="177" t="s">
        <v>1271</v>
      </c>
      <c r="F141" s="178" t="s">
        <v>1272</v>
      </c>
      <c r="G141" s="179" t="s">
        <v>171</v>
      </c>
      <c r="H141" s="180">
        <v>1</v>
      </c>
      <c r="I141" s="181"/>
      <c r="J141" s="182">
        <f t="shared" si="0"/>
        <v>0</v>
      </c>
      <c r="K141" s="183"/>
      <c r="L141" s="184"/>
      <c r="M141" s="185" t="s">
        <v>1</v>
      </c>
      <c r="N141" s="186" t="s">
        <v>43</v>
      </c>
      <c r="P141" s="144">
        <f t="shared" si="1"/>
        <v>0</v>
      </c>
      <c r="Q141" s="144">
        <v>1E-4</v>
      </c>
      <c r="R141" s="144">
        <f t="shared" si="2"/>
        <v>1E-4</v>
      </c>
      <c r="S141" s="144">
        <v>0</v>
      </c>
      <c r="T141" s="145">
        <f t="shared" si="3"/>
        <v>0</v>
      </c>
      <c r="AR141" s="146" t="s">
        <v>308</v>
      </c>
      <c r="AT141" s="146" t="s">
        <v>185</v>
      </c>
      <c r="AU141" s="146" t="s">
        <v>88</v>
      </c>
      <c r="AY141" s="17" t="s">
        <v>165</v>
      </c>
      <c r="BE141" s="147">
        <f t="shared" si="4"/>
        <v>0</v>
      </c>
      <c r="BF141" s="147">
        <f t="shared" si="5"/>
        <v>0</v>
      </c>
      <c r="BG141" s="147">
        <f t="shared" si="6"/>
        <v>0</v>
      </c>
      <c r="BH141" s="147">
        <f t="shared" si="7"/>
        <v>0</v>
      </c>
      <c r="BI141" s="147">
        <f t="shared" si="8"/>
        <v>0</v>
      </c>
      <c r="BJ141" s="17" t="s">
        <v>86</v>
      </c>
      <c r="BK141" s="147">
        <f t="shared" si="9"/>
        <v>0</v>
      </c>
      <c r="BL141" s="17" t="s">
        <v>301</v>
      </c>
      <c r="BM141" s="146" t="s">
        <v>1273</v>
      </c>
    </row>
    <row r="142" spans="2:65" s="1" customFormat="1" ht="16.5" customHeight="1">
      <c r="B142" s="32"/>
      <c r="C142" s="134" t="s">
        <v>266</v>
      </c>
      <c r="D142" s="134" t="s">
        <v>168</v>
      </c>
      <c r="E142" s="135" t="s">
        <v>1274</v>
      </c>
      <c r="F142" s="136" t="s">
        <v>1275</v>
      </c>
      <c r="G142" s="137" t="s">
        <v>171</v>
      </c>
      <c r="H142" s="138">
        <v>1</v>
      </c>
      <c r="I142" s="139"/>
      <c r="J142" s="140">
        <f t="shared" si="0"/>
        <v>0</v>
      </c>
      <c r="K142" s="141"/>
      <c r="L142" s="32"/>
      <c r="M142" s="142" t="s">
        <v>1</v>
      </c>
      <c r="N142" s="143" t="s">
        <v>43</v>
      </c>
      <c r="P142" s="144">
        <f t="shared" si="1"/>
        <v>0</v>
      </c>
      <c r="Q142" s="144">
        <v>0</v>
      </c>
      <c r="R142" s="144">
        <f t="shared" si="2"/>
        <v>0</v>
      </c>
      <c r="S142" s="144">
        <v>0</v>
      </c>
      <c r="T142" s="145">
        <f t="shared" si="3"/>
        <v>0</v>
      </c>
      <c r="AR142" s="146" t="s">
        <v>301</v>
      </c>
      <c r="AT142" s="146" t="s">
        <v>168</v>
      </c>
      <c r="AU142" s="146" t="s">
        <v>88</v>
      </c>
      <c r="AY142" s="17" t="s">
        <v>165</v>
      </c>
      <c r="BE142" s="147">
        <f t="shared" si="4"/>
        <v>0</v>
      </c>
      <c r="BF142" s="147">
        <f t="shared" si="5"/>
        <v>0</v>
      </c>
      <c r="BG142" s="147">
        <f t="shared" si="6"/>
        <v>0</v>
      </c>
      <c r="BH142" s="147">
        <f t="shared" si="7"/>
        <v>0</v>
      </c>
      <c r="BI142" s="147">
        <f t="shared" si="8"/>
        <v>0</v>
      </c>
      <c r="BJ142" s="17" t="s">
        <v>86</v>
      </c>
      <c r="BK142" s="147">
        <f t="shared" si="9"/>
        <v>0</v>
      </c>
      <c r="BL142" s="17" t="s">
        <v>301</v>
      </c>
      <c r="BM142" s="146" t="s">
        <v>1276</v>
      </c>
    </row>
    <row r="143" spans="2:65" s="1" customFormat="1" ht="16.5" customHeight="1">
      <c r="B143" s="32"/>
      <c r="C143" s="176" t="s">
        <v>271</v>
      </c>
      <c r="D143" s="176" t="s">
        <v>185</v>
      </c>
      <c r="E143" s="177" t="s">
        <v>1277</v>
      </c>
      <c r="F143" s="178" t="s">
        <v>1278</v>
      </c>
      <c r="G143" s="179" t="s">
        <v>171</v>
      </c>
      <c r="H143" s="180">
        <v>1</v>
      </c>
      <c r="I143" s="181"/>
      <c r="J143" s="182">
        <f t="shared" si="0"/>
        <v>0</v>
      </c>
      <c r="K143" s="183"/>
      <c r="L143" s="184"/>
      <c r="M143" s="185" t="s">
        <v>1</v>
      </c>
      <c r="N143" s="186" t="s">
        <v>43</v>
      </c>
      <c r="P143" s="144">
        <f t="shared" si="1"/>
        <v>0</v>
      </c>
      <c r="Q143" s="144">
        <v>1.92E-3</v>
      </c>
      <c r="R143" s="144">
        <f t="shared" si="2"/>
        <v>1.92E-3</v>
      </c>
      <c r="S143" s="144">
        <v>0</v>
      </c>
      <c r="T143" s="145">
        <f t="shared" si="3"/>
        <v>0</v>
      </c>
      <c r="AR143" s="146" t="s">
        <v>308</v>
      </c>
      <c r="AT143" s="146" t="s">
        <v>185</v>
      </c>
      <c r="AU143" s="146" t="s">
        <v>88</v>
      </c>
      <c r="AY143" s="17" t="s">
        <v>165</v>
      </c>
      <c r="BE143" s="147">
        <f t="shared" si="4"/>
        <v>0</v>
      </c>
      <c r="BF143" s="147">
        <f t="shared" si="5"/>
        <v>0</v>
      </c>
      <c r="BG143" s="147">
        <f t="shared" si="6"/>
        <v>0</v>
      </c>
      <c r="BH143" s="147">
        <f t="shared" si="7"/>
        <v>0</v>
      </c>
      <c r="BI143" s="147">
        <f t="shared" si="8"/>
        <v>0</v>
      </c>
      <c r="BJ143" s="17" t="s">
        <v>86</v>
      </c>
      <c r="BK143" s="147">
        <f t="shared" si="9"/>
        <v>0</v>
      </c>
      <c r="BL143" s="17" t="s">
        <v>301</v>
      </c>
      <c r="BM143" s="146" t="s">
        <v>1279</v>
      </c>
    </row>
    <row r="144" spans="2:65" s="1" customFormat="1" ht="16.5" customHeight="1">
      <c r="B144" s="32"/>
      <c r="C144" s="134" t="s">
        <v>275</v>
      </c>
      <c r="D144" s="134" t="s">
        <v>168</v>
      </c>
      <c r="E144" s="135" t="s">
        <v>1274</v>
      </c>
      <c r="F144" s="136" t="s">
        <v>1275</v>
      </c>
      <c r="G144" s="137" t="s">
        <v>171</v>
      </c>
      <c r="H144" s="138">
        <v>1</v>
      </c>
      <c r="I144" s="139"/>
      <c r="J144" s="140">
        <f t="shared" si="0"/>
        <v>0</v>
      </c>
      <c r="K144" s="141"/>
      <c r="L144" s="32"/>
      <c r="M144" s="142" t="s">
        <v>1</v>
      </c>
      <c r="N144" s="143" t="s">
        <v>43</v>
      </c>
      <c r="P144" s="144">
        <f t="shared" si="1"/>
        <v>0</v>
      </c>
      <c r="Q144" s="144">
        <v>0</v>
      </c>
      <c r="R144" s="144">
        <f t="shared" si="2"/>
        <v>0</v>
      </c>
      <c r="S144" s="144">
        <v>0</v>
      </c>
      <c r="T144" s="145">
        <f t="shared" si="3"/>
        <v>0</v>
      </c>
      <c r="AR144" s="146" t="s">
        <v>301</v>
      </c>
      <c r="AT144" s="146" t="s">
        <v>168</v>
      </c>
      <c r="AU144" s="146" t="s">
        <v>88</v>
      </c>
      <c r="AY144" s="17" t="s">
        <v>165</v>
      </c>
      <c r="BE144" s="147">
        <f t="shared" si="4"/>
        <v>0</v>
      </c>
      <c r="BF144" s="147">
        <f t="shared" si="5"/>
        <v>0</v>
      </c>
      <c r="BG144" s="147">
        <f t="shared" si="6"/>
        <v>0</v>
      </c>
      <c r="BH144" s="147">
        <f t="shared" si="7"/>
        <v>0</v>
      </c>
      <c r="BI144" s="147">
        <f t="shared" si="8"/>
        <v>0</v>
      </c>
      <c r="BJ144" s="17" t="s">
        <v>86</v>
      </c>
      <c r="BK144" s="147">
        <f t="shared" si="9"/>
        <v>0</v>
      </c>
      <c r="BL144" s="17" t="s">
        <v>301</v>
      </c>
      <c r="BM144" s="146" t="s">
        <v>1280</v>
      </c>
    </row>
    <row r="145" spans="2:65" s="1" customFormat="1" ht="16.5" customHeight="1">
      <c r="B145" s="32"/>
      <c r="C145" s="176" t="s">
        <v>280</v>
      </c>
      <c r="D145" s="176" t="s">
        <v>185</v>
      </c>
      <c r="E145" s="177" t="s">
        <v>1281</v>
      </c>
      <c r="F145" s="178" t="s">
        <v>1282</v>
      </c>
      <c r="G145" s="179" t="s">
        <v>171</v>
      </c>
      <c r="H145" s="180">
        <v>1</v>
      </c>
      <c r="I145" s="181"/>
      <c r="J145" s="182">
        <f t="shared" si="0"/>
        <v>0</v>
      </c>
      <c r="K145" s="183"/>
      <c r="L145" s="184"/>
      <c r="M145" s="185" t="s">
        <v>1</v>
      </c>
      <c r="N145" s="186" t="s">
        <v>43</v>
      </c>
      <c r="P145" s="144">
        <f t="shared" si="1"/>
        <v>0</v>
      </c>
      <c r="Q145" s="144">
        <v>1.2899999999999999E-3</v>
      </c>
      <c r="R145" s="144">
        <f t="shared" si="2"/>
        <v>1.2899999999999999E-3</v>
      </c>
      <c r="S145" s="144">
        <v>0</v>
      </c>
      <c r="T145" s="145">
        <f t="shared" si="3"/>
        <v>0</v>
      </c>
      <c r="AR145" s="146" t="s">
        <v>308</v>
      </c>
      <c r="AT145" s="146" t="s">
        <v>185</v>
      </c>
      <c r="AU145" s="146" t="s">
        <v>88</v>
      </c>
      <c r="AY145" s="17" t="s">
        <v>165</v>
      </c>
      <c r="BE145" s="147">
        <f t="shared" si="4"/>
        <v>0</v>
      </c>
      <c r="BF145" s="147">
        <f t="shared" si="5"/>
        <v>0</v>
      </c>
      <c r="BG145" s="147">
        <f t="shared" si="6"/>
        <v>0</v>
      </c>
      <c r="BH145" s="147">
        <f t="shared" si="7"/>
        <v>0</v>
      </c>
      <c r="BI145" s="147">
        <f t="shared" si="8"/>
        <v>0</v>
      </c>
      <c r="BJ145" s="17" t="s">
        <v>86</v>
      </c>
      <c r="BK145" s="147">
        <f t="shared" si="9"/>
        <v>0</v>
      </c>
      <c r="BL145" s="17" t="s">
        <v>301</v>
      </c>
      <c r="BM145" s="146" t="s">
        <v>1283</v>
      </c>
    </row>
    <row r="146" spans="2:65" s="1" customFormat="1" ht="24.15" customHeight="1">
      <c r="B146" s="32"/>
      <c r="C146" s="134" t="s">
        <v>305</v>
      </c>
      <c r="D146" s="134" t="s">
        <v>168</v>
      </c>
      <c r="E146" s="135" t="s">
        <v>1284</v>
      </c>
      <c r="F146" s="136" t="s">
        <v>1285</v>
      </c>
      <c r="G146" s="137" t="s">
        <v>179</v>
      </c>
      <c r="H146" s="138">
        <v>0.04</v>
      </c>
      <c r="I146" s="139"/>
      <c r="J146" s="140">
        <f t="shared" si="0"/>
        <v>0</v>
      </c>
      <c r="K146" s="141"/>
      <c r="L146" s="32"/>
      <c r="M146" s="142" t="s">
        <v>1</v>
      </c>
      <c r="N146" s="143" t="s">
        <v>43</v>
      </c>
      <c r="P146" s="144">
        <f t="shared" si="1"/>
        <v>0</v>
      </c>
      <c r="Q146" s="144">
        <v>0</v>
      </c>
      <c r="R146" s="144">
        <f t="shared" si="2"/>
        <v>0</v>
      </c>
      <c r="S146" s="144">
        <v>0</v>
      </c>
      <c r="T146" s="145">
        <f t="shared" si="3"/>
        <v>0</v>
      </c>
      <c r="AR146" s="146" t="s">
        <v>301</v>
      </c>
      <c r="AT146" s="146" t="s">
        <v>168</v>
      </c>
      <c r="AU146" s="146" t="s">
        <v>88</v>
      </c>
      <c r="AY146" s="17" t="s">
        <v>165</v>
      </c>
      <c r="BE146" s="147">
        <f t="shared" si="4"/>
        <v>0</v>
      </c>
      <c r="BF146" s="147">
        <f t="shared" si="5"/>
        <v>0</v>
      </c>
      <c r="BG146" s="147">
        <f t="shared" si="6"/>
        <v>0</v>
      </c>
      <c r="BH146" s="147">
        <f t="shared" si="7"/>
        <v>0</v>
      </c>
      <c r="BI146" s="147">
        <f t="shared" si="8"/>
        <v>0</v>
      </c>
      <c r="BJ146" s="17" t="s">
        <v>86</v>
      </c>
      <c r="BK146" s="147">
        <f t="shared" si="9"/>
        <v>0</v>
      </c>
      <c r="BL146" s="17" t="s">
        <v>301</v>
      </c>
      <c r="BM146" s="146" t="s">
        <v>1286</v>
      </c>
    </row>
    <row r="147" spans="2:65" s="11" customFormat="1" ht="25.95" customHeight="1">
      <c r="B147" s="122"/>
      <c r="D147" s="123" t="s">
        <v>77</v>
      </c>
      <c r="E147" s="124" t="s">
        <v>973</v>
      </c>
      <c r="F147" s="124" t="s">
        <v>974</v>
      </c>
      <c r="I147" s="125"/>
      <c r="J147" s="126">
        <f>BK147</f>
        <v>0</v>
      </c>
      <c r="L147" s="122"/>
      <c r="M147" s="127"/>
      <c r="P147" s="128">
        <f>P148</f>
        <v>0</v>
      </c>
      <c r="R147" s="128">
        <f>R148</f>
        <v>0</v>
      </c>
      <c r="T147" s="129">
        <f>T148</f>
        <v>0</v>
      </c>
      <c r="AR147" s="123" t="s">
        <v>172</v>
      </c>
      <c r="AT147" s="130" t="s">
        <v>77</v>
      </c>
      <c r="AU147" s="130" t="s">
        <v>78</v>
      </c>
      <c r="AY147" s="123" t="s">
        <v>165</v>
      </c>
      <c r="BK147" s="131">
        <f>BK148</f>
        <v>0</v>
      </c>
    </row>
    <row r="148" spans="2:65" s="1" customFormat="1" ht="16.5" customHeight="1">
      <c r="B148" s="32"/>
      <c r="C148" s="134" t="s">
        <v>321</v>
      </c>
      <c r="D148" s="134" t="s">
        <v>168</v>
      </c>
      <c r="E148" s="135" t="s">
        <v>1287</v>
      </c>
      <c r="F148" s="136" t="s">
        <v>1288</v>
      </c>
      <c r="G148" s="137" t="s">
        <v>978</v>
      </c>
      <c r="H148" s="138">
        <v>10</v>
      </c>
      <c r="I148" s="139"/>
      <c r="J148" s="140">
        <f>ROUND(I148*H148,2)</f>
        <v>0</v>
      </c>
      <c r="K148" s="141"/>
      <c r="L148" s="32"/>
      <c r="M148" s="196" t="s">
        <v>1</v>
      </c>
      <c r="N148" s="197" t="s">
        <v>43</v>
      </c>
      <c r="O148" s="194"/>
      <c r="P148" s="198">
        <f>O148*H148</f>
        <v>0</v>
      </c>
      <c r="Q148" s="198">
        <v>0</v>
      </c>
      <c r="R148" s="198">
        <f>Q148*H148</f>
        <v>0</v>
      </c>
      <c r="S148" s="198">
        <v>0</v>
      </c>
      <c r="T148" s="199">
        <f>S148*H148</f>
        <v>0</v>
      </c>
      <c r="AR148" s="146" t="s">
        <v>979</v>
      </c>
      <c r="AT148" s="146" t="s">
        <v>168</v>
      </c>
      <c r="AU148" s="146" t="s">
        <v>86</v>
      </c>
      <c r="AY148" s="17" t="s">
        <v>165</v>
      </c>
      <c r="BE148" s="147">
        <f>IF(N148="základní",J148,0)</f>
        <v>0</v>
      </c>
      <c r="BF148" s="147">
        <f>IF(N148="snížená",J148,0)</f>
        <v>0</v>
      </c>
      <c r="BG148" s="147">
        <f>IF(N148="zákl. přenesená",J148,0)</f>
        <v>0</v>
      </c>
      <c r="BH148" s="147">
        <f>IF(N148="sníž. přenesená",J148,0)</f>
        <v>0</v>
      </c>
      <c r="BI148" s="147">
        <f>IF(N148="nulová",J148,0)</f>
        <v>0</v>
      </c>
      <c r="BJ148" s="17" t="s">
        <v>86</v>
      </c>
      <c r="BK148" s="147">
        <f>ROUND(I148*H148,2)</f>
        <v>0</v>
      </c>
      <c r="BL148" s="17" t="s">
        <v>979</v>
      </c>
      <c r="BM148" s="146" t="s">
        <v>1289</v>
      </c>
    </row>
    <row r="149" spans="2:65" s="1" customFormat="1" ht="6.9" customHeight="1">
      <c r="B149" s="44"/>
      <c r="C149" s="45"/>
      <c r="D149" s="45"/>
      <c r="E149" s="45"/>
      <c r="F149" s="45"/>
      <c r="G149" s="45"/>
      <c r="H149" s="45"/>
      <c r="I149" s="45"/>
      <c r="J149" s="45"/>
      <c r="K149" s="45"/>
      <c r="L149" s="32"/>
    </row>
  </sheetData>
  <sheetProtection algorithmName="SHA-512" hashValue="ToTI0pdQPrlVQHfCFpZBCdPFicokPfXMww0xhFQYCsA/WjbgXU8riCL+jsGlUIGuP5Buk7IjRf5vbAzL+q3HRQ==" saltValue="Bsvunda5X4yeQc/ja1Ypt/eQIrPM8U+Ebr/6y9Aq/w9Lz1v2Rwmi8obbqdEIDloLYD3Z2tNkp1ZaHtJBp55MiA==" spinCount="100000" sheet="1" objects="1" scenarios="1" formatColumns="0" formatRows="0" autoFilter="0"/>
  <autoFilter ref="C118:K148" xr:uid="{00000000-0009-0000-0000-000006000000}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128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1"/>
      <c r="AT2" s="17" t="s">
        <v>106</v>
      </c>
    </row>
    <row r="3" spans="2:4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88</v>
      </c>
    </row>
    <row r="4" spans="2:46" ht="24.9" customHeight="1">
      <c r="B4" s="20"/>
      <c r="D4" s="21" t="s">
        <v>111</v>
      </c>
      <c r="L4" s="20"/>
      <c r="M4" s="89" t="s">
        <v>10</v>
      </c>
      <c r="AT4" s="17" t="s">
        <v>4</v>
      </c>
    </row>
    <row r="5" spans="2:46" ht="6.9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6" t="str">
        <f>'Rekapitulace stavby'!K6</f>
        <v>Stavební úpravy v podkroví MŠ Radonice č.p.185</v>
      </c>
      <c r="F7" s="247"/>
      <c r="G7" s="247"/>
      <c r="H7" s="247"/>
      <c r="L7" s="20"/>
    </row>
    <row r="8" spans="2:46" s="1" customFormat="1" ht="12" customHeight="1">
      <c r="B8" s="32"/>
      <c r="D8" s="27" t="s">
        <v>120</v>
      </c>
      <c r="L8" s="32"/>
    </row>
    <row r="9" spans="2:46" s="1" customFormat="1" ht="16.5" customHeight="1">
      <c r="B9" s="32"/>
      <c r="E9" s="208" t="s">
        <v>1290</v>
      </c>
      <c r="F9" s="248"/>
      <c r="G9" s="248"/>
      <c r="H9" s="248"/>
      <c r="L9" s="32"/>
    </row>
    <row r="10" spans="2:46" s="1" customFormat="1" ht="10.199999999999999">
      <c r="B10" s="32"/>
      <c r="L10" s="32"/>
    </row>
    <row r="11" spans="2:46" s="1" customFormat="1" ht="12" customHeight="1">
      <c r="B11" s="32"/>
      <c r="D11" s="27" t="s">
        <v>18</v>
      </c>
      <c r="F11" s="25" t="s">
        <v>19</v>
      </c>
      <c r="I11" s="27" t="s">
        <v>20</v>
      </c>
      <c r="J11" s="25" t="s">
        <v>1</v>
      </c>
      <c r="L11" s="32"/>
    </row>
    <row r="12" spans="2:46" s="1" customFormat="1" ht="12" customHeight="1">
      <c r="B12" s="32"/>
      <c r="D12" s="27" t="s">
        <v>22</v>
      </c>
      <c r="F12" s="25" t="s">
        <v>23</v>
      </c>
      <c r="I12" s="27" t="s">
        <v>24</v>
      </c>
      <c r="J12" s="52" t="str">
        <f>'Rekapitulace stavby'!AN8</f>
        <v>21. 1. 2025</v>
      </c>
      <c r="L12" s="32"/>
    </row>
    <row r="13" spans="2:46" s="1" customFormat="1" ht="10.8" customHeight="1">
      <c r="B13" s="32"/>
      <c r="L13" s="32"/>
    </row>
    <row r="14" spans="2:46" s="1" customFormat="1" ht="12" customHeight="1">
      <c r="B14" s="32"/>
      <c r="D14" s="27" t="s">
        <v>26</v>
      </c>
      <c r="I14" s="27" t="s">
        <v>27</v>
      </c>
      <c r="J14" s="25" t="s">
        <v>1</v>
      </c>
      <c r="L14" s="32"/>
    </row>
    <row r="15" spans="2:46" s="1" customFormat="1" ht="18" customHeight="1">
      <c r="B15" s="32"/>
      <c r="E15" s="25" t="s">
        <v>28</v>
      </c>
      <c r="I15" s="27" t="s">
        <v>29</v>
      </c>
      <c r="J15" s="25" t="s">
        <v>1</v>
      </c>
      <c r="L15" s="32"/>
    </row>
    <row r="16" spans="2:46" s="1" customFormat="1" ht="6.9" customHeight="1">
      <c r="B16" s="32"/>
      <c r="L16" s="32"/>
    </row>
    <row r="17" spans="2:12" s="1" customFormat="1" ht="12" customHeight="1">
      <c r="B17" s="32"/>
      <c r="D17" s="27" t="s">
        <v>30</v>
      </c>
      <c r="I17" s="27" t="s">
        <v>27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49" t="str">
        <f>'Rekapitulace stavby'!E14</f>
        <v>Vyplň údaj</v>
      </c>
      <c r="F18" s="230"/>
      <c r="G18" s="230"/>
      <c r="H18" s="230"/>
      <c r="I18" s="27" t="s">
        <v>29</v>
      </c>
      <c r="J18" s="28" t="str">
        <f>'Rekapitulace stavby'!AN14</f>
        <v>Vyplň údaj</v>
      </c>
      <c r="L18" s="32"/>
    </row>
    <row r="19" spans="2:12" s="1" customFormat="1" ht="6.9" customHeight="1">
      <c r="B19" s="32"/>
      <c r="L19" s="32"/>
    </row>
    <row r="20" spans="2:12" s="1" customFormat="1" ht="12" customHeight="1">
      <c r="B20" s="32"/>
      <c r="D20" s="27" t="s">
        <v>32</v>
      </c>
      <c r="I20" s="27" t="s">
        <v>27</v>
      </c>
      <c r="J20" s="25" t="s">
        <v>1</v>
      </c>
      <c r="L20" s="32"/>
    </row>
    <row r="21" spans="2:12" s="1" customFormat="1" ht="18" customHeight="1">
      <c r="B21" s="32"/>
      <c r="E21" s="25" t="s">
        <v>33</v>
      </c>
      <c r="I21" s="27" t="s">
        <v>29</v>
      </c>
      <c r="J21" s="25" t="s">
        <v>1</v>
      </c>
      <c r="L21" s="32"/>
    </row>
    <row r="22" spans="2:12" s="1" customFormat="1" ht="6.9" customHeight="1">
      <c r="B22" s="32"/>
      <c r="L22" s="32"/>
    </row>
    <row r="23" spans="2:12" s="1" customFormat="1" ht="12" customHeight="1">
      <c r="B23" s="32"/>
      <c r="D23" s="27" t="s">
        <v>35</v>
      </c>
      <c r="I23" s="27" t="s">
        <v>27</v>
      </c>
      <c r="J23" s="25" t="s">
        <v>1</v>
      </c>
      <c r="L23" s="32"/>
    </row>
    <row r="24" spans="2:12" s="1" customFormat="1" ht="18" customHeight="1">
      <c r="B24" s="32"/>
      <c r="E24" s="25" t="s">
        <v>36</v>
      </c>
      <c r="I24" s="27" t="s">
        <v>29</v>
      </c>
      <c r="J24" s="25" t="s">
        <v>1</v>
      </c>
      <c r="L24" s="32"/>
    </row>
    <row r="25" spans="2:12" s="1" customFormat="1" ht="6.9" customHeight="1">
      <c r="B25" s="32"/>
      <c r="L25" s="32"/>
    </row>
    <row r="26" spans="2:12" s="1" customFormat="1" ht="12" customHeight="1">
      <c r="B26" s="32"/>
      <c r="D26" s="27" t="s">
        <v>37</v>
      </c>
      <c r="L26" s="32"/>
    </row>
    <row r="27" spans="2:12" s="7" customFormat="1" ht="16.5" customHeight="1">
      <c r="B27" s="90"/>
      <c r="E27" s="235" t="s">
        <v>1</v>
      </c>
      <c r="F27" s="235"/>
      <c r="G27" s="235"/>
      <c r="H27" s="235"/>
      <c r="L27" s="90"/>
    </row>
    <row r="28" spans="2:12" s="1" customFormat="1" ht="6.9" customHeight="1">
      <c r="B28" s="32"/>
      <c r="L28" s="32"/>
    </row>
    <row r="29" spans="2:12" s="1" customFormat="1" ht="6.9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35" customHeight="1">
      <c r="B30" s="32"/>
      <c r="D30" s="91" t="s">
        <v>38</v>
      </c>
      <c r="J30" s="66">
        <f>ROUND(J120, 2)</f>
        <v>0</v>
      </c>
      <c r="L30" s="32"/>
    </row>
    <row r="31" spans="2:12" s="1" customFormat="1" ht="6.9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4" customHeight="1">
      <c r="B32" s="32"/>
      <c r="F32" s="35" t="s">
        <v>40</v>
      </c>
      <c r="I32" s="35" t="s">
        <v>39</v>
      </c>
      <c r="J32" s="35" t="s">
        <v>41</v>
      </c>
      <c r="L32" s="32"/>
    </row>
    <row r="33" spans="2:12" s="1" customFormat="1" ht="14.4" customHeight="1">
      <c r="B33" s="32"/>
      <c r="D33" s="55" t="s">
        <v>42</v>
      </c>
      <c r="E33" s="27" t="s">
        <v>43</v>
      </c>
      <c r="F33" s="92">
        <f>ROUND((SUM(BE120:BE127)),  2)</f>
        <v>0</v>
      </c>
      <c r="I33" s="93">
        <v>0.21</v>
      </c>
      <c r="J33" s="92">
        <f>ROUND(((SUM(BE120:BE127))*I33),  2)</f>
        <v>0</v>
      </c>
      <c r="L33" s="32"/>
    </row>
    <row r="34" spans="2:12" s="1" customFormat="1" ht="14.4" customHeight="1">
      <c r="B34" s="32"/>
      <c r="E34" s="27" t="s">
        <v>44</v>
      </c>
      <c r="F34" s="92">
        <f>ROUND((SUM(BF120:BF127)),  2)</f>
        <v>0</v>
      </c>
      <c r="I34" s="93">
        <v>0.12</v>
      </c>
      <c r="J34" s="92">
        <f>ROUND(((SUM(BF120:BF127))*I34),  2)</f>
        <v>0</v>
      </c>
      <c r="L34" s="32"/>
    </row>
    <row r="35" spans="2:12" s="1" customFormat="1" ht="14.4" hidden="1" customHeight="1">
      <c r="B35" s="32"/>
      <c r="E35" s="27" t="s">
        <v>45</v>
      </c>
      <c r="F35" s="92">
        <f>ROUND((SUM(BG120:BG127)),  2)</f>
        <v>0</v>
      </c>
      <c r="I35" s="93">
        <v>0.21</v>
      </c>
      <c r="J35" s="92">
        <f>0</f>
        <v>0</v>
      </c>
      <c r="L35" s="32"/>
    </row>
    <row r="36" spans="2:12" s="1" customFormat="1" ht="14.4" hidden="1" customHeight="1">
      <c r="B36" s="32"/>
      <c r="E36" s="27" t="s">
        <v>46</v>
      </c>
      <c r="F36" s="92">
        <f>ROUND((SUM(BH120:BH127)),  2)</f>
        <v>0</v>
      </c>
      <c r="I36" s="93">
        <v>0.12</v>
      </c>
      <c r="J36" s="92">
        <f>0</f>
        <v>0</v>
      </c>
      <c r="L36" s="32"/>
    </row>
    <row r="37" spans="2:12" s="1" customFormat="1" ht="14.4" hidden="1" customHeight="1">
      <c r="B37" s="32"/>
      <c r="E37" s="27" t="s">
        <v>47</v>
      </c>
      <c r="F37" s="92">
        <f>ROUND((SUM(BI120:BI127)),  2)</f>
        <v>0</v>
      </c>
      <c r="I37" s="93">
        <v>0</v>
      </c>
      <c r="J37" s="92">
        <f>0</f>
        <v>0</v>
      </c>
      <c r="L37" s="32"/>
    </row>
    <row r="38" spans="2:12" s="1" customFormat="1" ht="6.9" customHeight="1">
      <c r="B38" s="32"/>
      <c r="L38" s="32"/>
    </row>
    <row r="39" spans="2:12" s="1" customFormat="1" ht="25.35" customHeight="1">
      <c r="B39" s="32"/>
      <c r="C39" s="94"/>
      <c r="D39" s="95" t="s">
        <v>48</v>
      </c>
      <c r="E39" s="57"/>
      <c r="F39" s="57"/>
      <c r="G39" s="96" t="s">
        <v>49</v>
      </c>
      <c r="H39" s="97" t="s">
        <v>50</v>
      </c>
      <c r="I39" s="57"/>
      <c r="J39" s="98">
        <f>SUM(J30:J37)</f>
        <v>0</v>
      </c>
      <c r="K39" s="99"/>
      <c r="L39" s="32"/>
    </row>
    <row r="40" spans="2:12" s="1" customFormat="1" ht="14.4" customHeight="1">
      <c r="B40" s="32"/>
      <c r="L40" s="32"/>
    </row>
    <row r="41" spans="2:12" ht="14.4" customHeight="1">
      <c r="B41" s="20"/>
      <c r="L41" s="20"/>
    </row>
    <row r="42" spans="2:12" ht="14.4" customHeight="1">
      <c r="B42" s="20"/>
      <c r="L42" s="20"/>
    </row>
    <row r="43" spans="2:12" ht="14.4" customHeight="1">
      <c r="B43" s="20"/>
      <c r="L43" s="20"/>
    </row>
    <row r="44" spans="2:12" ht="14.4" customHeight="1">
      <c r="B44" s="20"/>
      <c r="L44" s="20"/>
    </row>
    <row r="45" spans="2:12" ht="14.4" customHeight="1">
      <c r="B45" s="20"/>
      <c r="L45" s="20"/>
    </row>
    <row r="46" spans="2:12" ht="14.4" customHeight="1">
      <c r="B46" s="20"/>
      <c r="L46" s="20"/>
    </row>
    <row r="47" spans="2:12" ht="14.4" customHeight="1">
      <c r="B47" s="20"/>
      <c r="L47" s="20"/>
    </row>
    <row r="48" spans="2:12" ht="14.4" customHeight="1">
      <c r="B48" s="20"/>
      <c r="L48" s="20"/>
    </row>
    <row r="49" spans="2:12" ht="14.4" customHeight="1">
      <c r="B49" s="20"/>
      <c r="L49" s="20"/>
    </row>
    <row r="50" spans="2:12" s="1" customFormat="1" ht="14.4" customHeight="1">
      <c r="B50" s="32"/>
      <c r="D50" s="41" t="s">
        <v>51</v>
      </c>
      <c r="E50" s="42"/>
      <c r="F50" s="42"/>
      <c r="G50" s="41" t="s">
        <v>52</v>
      </c>
      <c r="H50" s="42"/>
      <c r="I50" s="42"/>
      <c r="J50" s="42"/>
      <c r="K50" s="42"/>
      <c r="L50" s="32"/>
    </row>
    <row r="51" spans="2:12" ht="10.199999999999999">
      <c r="B51" s="20"/>
      <c r="L51" s="20"/>
    </row>
    <row r="52" spans="2:12" ht="10.199999999999999">
      <c r="B52" s="20"/>
      <c r="L52" s="20"/>
    </row>
    <row r="53" spans="2:12" ht="10.199999999999999">
      <c r="B53" s="20"/>
      <c r="L53" s="20"/>
    </row>
    <row r="54" spans="2:12" ht="10.199999999999999">
      <c r="B54" s="20"/>
      <c r="L54" s="20"/>
    </row>
    <row r="55" spans="2:12" ht="10.199999999999999">
      <c r="B55" s="20"/>
      <c r="L55" s="20"/>
    </row>
    <row r="56" spans="2:12" ht="10.199999999999999">
      <c r="B56" s="20"/>
      <c r="L56" s="20"/>
    </row>
    <row r="57" spans="2:12" ht="10.199999999999999">
      <c r="B57" s="20"/>
      <c r="L57" s="20"/>
    </row>
    <row r="58" spans="2:12" ht="10.199999999999999">
      <c r="B58" s="20"/>
      <c r="L58" s="20"/>
    </row>
    <row r="59" spans="2:12" ht="10.199999999999999">
      <c r="B59" s="20"/>
      <c r="L59" s="20"/>
    </row>
    <row r="60" spans="2:12" ht="10.199999999999999">
      <c r="B60" s="20"/>
      <c r="L60" s="20"/>
    </row>
    <row r="61" spans="2:12" s="1" customFormat="1" ht="13.2">
      <c r="B61" s="32"/>
      <c r="D61" s="43" t="s">
        <v>53</v>
      </c>
      <c r="E61" s="34"/>
      <c r="F61" s="100" t="s">
        <v>54</v>
      </c>
      <c r="G61" s="43" t="s">
        <v>53</v>
      </c>
      <c r="H61" s="34"/>
      <c r="I61" s="34"/>
      <c r="J61" s="101" t="s">
        <v>54</v>
      </c>
      <c r="K61" s="34"/>
      <c r="L61" s="32"/>
    </row>
    <row r="62" spans="2:12" ht="10.199999999999999">
      <c r="B62" s="20"/>
      <c r="L62" s="20"/>
    </row>
    <row r="63" spans="2:12" ht="10.199999999999999">
      <c r="B63" s="20"/>
      <c r="L63" s="20"/>
    </row>
    <row r="64" spans="2:12" ht="10.199999999999999">
      <c r="B64" s="20"/>
      <c r="L64" s="20"/>
    </row>
    <row r="65" spans="2:12" s="1" customFormat="1" ht="13.2">
      <c r="B65" s="32"/>
      <c r="D65" s="41" t="s">
        <v>55</v>
      </c>
      <c r="E65" s="42"/>
      <c r="F65" s="42"/>
      <c r="G65" s="41" t="s">
        <v>56</v>
      </c>
      <c r="H65" s="42"/>
      <c r="I65" s="42"/>
      <c r="J65" s="42"/>
      <c r="K65" s="42"/>
      <c r="L65" s="32"/>
    </row>
    <row r="66" spans="2:12" ht="10.199999999999999">
      <c r="B66" s="20"/>
      <c r="L66" s="20"/>
    </row>
    <row r="67" spans="2:12" ht="10.199999999999999">
      <c r="B67" s="20"/>
      <c r="L67" s="20"/>
    </row>
    <row r="68" spans="2:12" ht="10.199999999999999">
      <c r="B68" s="20"/>
      <c r="L68" s="20"/>
    </row>
    <row r="69" spans="2:12" ht="10.199999999999999">
      <c r="B69" s="20"/>
      <c r="L69" s="20"/>
    </row>
    <row r="70" spans="2:12" ht="10.199999999999999">
      <c r="B70" s="20"/>
      <c r="L70" s="20"/>
    </row>
    <row r="71" spans="2:12" ht="10.199999999999999">
      <c r="B71" s="20"/>
      <c r="L71" s="20"/>
    </row>
    <row r="72" spans="2:12" ht="10.199999999999999">
      <c r="B72" s="20"/>
      <c r="L72" s="20"/>
    </row>
    <row r="73" spans="2:12" ht="10.199999999999999">
      <c r="B73" s="20"/>
      <c r="L73" s="20"/>
    </row>
    <row r="74" spans="2:12" ht="10.199999999999999">
      <c r="B74" s="20"/>
      <c r="L74" s="20"/>
    </row>
    <row r="75" spans="2:12" ht="10.199999999999999">
      <c r="B75" s="20"/>
      <c r="L75" s="20"/>
    </row>
    <row r="76" spans="2:12" s="1" customFormat="1" ht="13.2">
      <c r="B76" s="32"/>
      <c r="D76" s="43" t="s">
        <v>53</v>
      </c>
      <c r="E76" s="34"/>
      <c r="F76" s="100" t="s">
        <v>54</v>
      </c>
      <c r="G76" s="43" t="s">
        <v>53</v>
      </c>
      <c r="H76" s="34"/>
      <c r="I76" s="34"/>
      <c r="J76" s="101" t="s">
        <v>54</v>
      </c>
      <c r="K76" s="34"/>
      <c r="L76" s="32"/>
    </row>
    <row r="77" spans="2:12" s="1" customFormat="1" ht="14.4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6.9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4.9" customHeight="1">
      <c r="B82" s="32"/>
      <c r="C82" s="21" t="s">
        <v>130</v>
      </c>
      <c r="L82" s="32"/>
    </row>
    <row r="83" spans="2:47" s="1" customFormat="1" ht="6.9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46" t="str">
        <f>E7</f>
        <v>Stavební úpravy v podkroví MŠ Radonice č.p.185</v>
      </c>
      <c r="F85" s="247"/>
      <c r="G85" s="247"/>
      <c r="H85" s="247"/>
      <c r="L85" s="32"/>
    </row>
    <row r="86" spans="2:47" s="1" customFormat="1" ht="12" customHeight="1">
      <c r="B86" s="32"/>
      <c r="C86" s="27" t="s">
        <v>120</v>
      </c>
      <c r="L86" s="32"/>
    </row>
    <row r="87" spans="2:47" s="1" customFormat="1" ht="16.5" customHeight="1">
      <c r="B87" s="32"/>
      <c r="E87" s="208" t="str">
        <f>E9</f>
        <v>07 - VRN</v>
      </c>
      <c r="F87" s="248"/>
      <c r="G87" s="248"/>
      <c r="H87" s="248"/>
      <c r="L87" s="32"/>
    </row>
    <row r="88" spans="2:47" s="1" customFormat="1" ht="6.9" customHeight="1">
      <c r="B88" s="32"/>
      <c r="L88" s="32"/>
    </row>
    <row r="89" spans="2:47" s="1" customFormat="1" ht="12" customHeight="1">
      <c r="B89" s="32"/>
      <c r="C89" s="27" t="s">
        <v>22</v>
      </c>
      <c r="F89" s="25" t="str">
        <f>F12</f>
        <v>Radonice</v>
      </c>
      <c r="I89" s="27" t="s">
        <v>24</v>
      </c>
      <c r="J89" s="52" t="str">
        <f>IF(J12="","",J12)</f>
        <v>21. 1. 2025</v>
      </c>
      <c r="L89" s="32"/>
    </row>
    <row r="90" spans="2:47" s="1" customFormat="1" ht="6.9" customHeight="1">
      <c r="B90" s="32"/>
      <c r="L90" s="32"/>
    </row>
    <row r="91" spans="2:47" s="1" customFormat="1" ht="15.15" customHeight="1">
      <c r="B91" s="32"/>
      <c r="C91" s="27" t="s">
        <v>26</v>
      </c>
      <c r="F91" s="25" t="str">
        <f>E15</f>
        <v>Obec Radonice, Na Skále 185, 25073 Radonice</v>
      </c>
      <c r="I91" s="27" t="s">
        <v>32</v>
      </c>
      <c r="J91" s="30" t="str">
        <f>E21</f>
        <v>Ing. Aleš Moudrý</v>
      </c>
      <c r="L91" s="32"/>
    </row>
    <row r="92" spans="2:47" s="1" customFormat="1" ht="15.15" customHeight="1">
      <c r="B92" s="32"/>
      <c r="C92" s="27" t="s">
        <v>30</v>
      </c>
      <c r="F92" s="25" t="str">
        <f>IF(E18="","",E18)</f>
        <v>Vyplň údaj</v>
      </c>
      <c r="I92" s="27" t="s">
        <v>35</v>
      </c>
      <c r="J92" s="30" t="str">
        <f>E24</f>
        <v>Ing. Václav Výmola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2" t="s">
        <v>131</v>
      </c>
      <c r="D94" s="94"/>
      <c r="E94" s="94"/>
      <c r="F94" s="94"/>
      <c r="G94" s="94"/>
      <c r="H94" s="94"/>
      <c r="I94" s="94"/>
      <c r="J94" s="103" t="s">
        <v>132</v>
      </c>
      <c r="K94" s="94"/>
      <c r="L94" s="32"/>
    </row>
    <row r="95" spans="2:47" s="1" customFormat="1" ht="10.35" customHeight="1">
      <c r="B95" s="32"/>
      <c r="L95" s="32"/>
    </row>
    <row r="96" spans="2:47" s="1" customFormat="1" ht="22.8" customHeight="1">
      <c r="B96" s="32"/>
      <c r="C96" s="104" t="s">
        <v>133</v>
      </c>
      <c r="J96" s="66">
        <f>J120</f>
        <v>0</v>
      </c>
      <c r="L96" s="32"/>
      <c r="AU96" s="17" t="s">
        <v>134</v>
      </c>
    </row>
    <row r="97" spans="2:12" s="8" customFormat="1" ht="24.9" customHeight="1">
      <c r="B97" s="105"/>
      <c r="D97" s="106" t="s">
        <v>1291</v>
      </c>
      <c r="E97" s="107"/>
      <c r="F97" s="107"/>
      <c r="G97" s="107"/>
      <c r="H97" s="107"/>
      <c r="I97" s="107"/>
      <c r="J97" s="108">
        <f>J121</f>
        <v>0</v>
      </c>
      <c r="L97" s="105"/>
    </row>
    <row r="98" spans="2:12" s="9" customFormat="1" ht="19.95" customHeight="1">
      <c r="B98" s="109"/>
      <c r="D98" s="110" t="s">
        <v>1292</v>
      </c>
      <c r="E98" s="111"/>
      <c r="F98" s="111"/>
      <c r="G98" s="111"/>
      <c r="H98" s="111"/>
      <c r="I98" s="111"/>
      <c r="J98" s="112">
        <f>J122</f>
        <v>0</v>
      </c>
      <c r="L98" s="109"/>
    </row>
    <row r="99" spans="2:12" s="9" customFormat="1" ht="19.95" customHeight="1">
      <c r="B99" s="109"/>
      <c r="D99" s="110" t="s">
        <v>1293</v>
      </c>
      <c r="E99" s="111"/>
      <c r="F99" s="111"/>
      <c r="G99" s="111"/>
      <c r="H99" s="111"/>
      <c r="I99" s="111"/>
      <c r="J99" s="112">
        <f>J124</f>
        <v>0</v>
      </c>
      <c r="L99" s="109"/>
    </row>
    <row r="100" spans="2:12" s="9" customFormat="1" ht="19.95" customHeight="1">
      <c r="B100" s="109"/>
      <c r="D100" s="110" t="s">
        <v>1294</v>
      </c>
      <c r="E100" s="111"/>
      <c r="F100" s="111"/>
      <c r="G100" s="111"/>
      <c r="H100" s="111"/>
      <c r="I100" s="111"/>
      <c r="J100" s="112">
        <f>J126</f>
        <v>0</v>
      </c>
      <c r="L100" s="109"/>
    </row>
    <row r="101" spans="2:12" s="1" customFormat="1" ht="21.75" customHeight="1">
      <c r="B101" s="32"/>
      <c r="L101" s="32"/>
    </row>
    <row r="102" spans="2:12" s="1" customFormat="1" ht="6.9" customHeight="1">
      <c r="B102" s="44"/>
      <c r="C102" s="45"/>
      <c r="D102" s="45"/>
      <c r="E102" s="45"/>
      <c r="F102" s="45"/>
      <c r="G102" s="45"/>
      <c r="H102" s="45"/>
      <c r="I102" s="45"/>
      <c r="J102" s="45"/>
      <c r="K102" s="45"/>
      <c r="L102" s="32"/>
    </row>
    <row r="106" spans="2:12" s="1" customFormat="1" ht="6.9" customHeight="1">
      <c r="B106" s="46"/>
      <c r="C106" s="47"/>
      <c r="D106" s="47"/>
      <c r="E106" s="47"/>
      <c r="F106" s="47"/>
      <c r="G106" s="47"/>
      <c r="H106" s="47"/>
      <c r="I106" s="47"/>
      <c r="J106" s="47"/>
      <c r="K106" s="47"/>
      <c r="L106" s="32"/>
    </row>
    <row r="107" spans="2:12" s="1" customFormat="1" ht="24.9" customHeight="1">
      <c r="B107" s="32"/>
      <c r="C107" s="21" t="s">
        <v>150</v>
      </c>
      <c r="L107" s="32"/>
    </row>
    <row r="108" spans="2:12" s="1" customFormat="1" ht="6.9" customHeight="1">
      <c r="B108" s="32"/>
      <c r="L108" s="32"/>
    </row>
    <row r="109" spans="2:12" s="1" customFormat="1" ht="12" customHeight="1">
      <c r="B109" s="32"/>
      <c r="C109" s="27" t="s">
        <v>16</v>
      </c>
      <c r="L109" s="32"/>
    </row>
    <row r="110" spans="2:12" s="1" customFormat="1" ht="16.5" customHeight="1">
      <c r="B110" s="32"/>
      <c r="E110" s="246" t="str">
        <f>E7</f>
        <v>Stavební úpravy v podkroví MŠ Radonice č.p.185</v>
      </c>
      <c r="F110" s="247"/>
      <c r="G110" s="247"/>
      <c r="H110" s="247"/>
      <c r="L110" s="32"/>
    </row>
    <row r="111" spans="2:12" s="1" customFormat="1" ht="12" customHeight="1">
      <c r="B111" s="32"/>
      <c r="C111" s="27" t="s">
        <v>120</v>
      </c>
      <c r="L111" s="32"/>
    </row>
    <row r="112" spans="2:12" s="1" customFormat="1" ht="16.5" customHeight="1">
      <c r="B112" s="32"/>
      <c r="E112" s="208" t="str">
        <f>E9</f>
        <v>07 - VRN</v>
      </c>
      <c r="F112" s="248"/>
      <c r="G112" s="248"/>
      <c r="H112" s="248"/>
      <c r="L112" s="32"/>
    </row>
    <row r="113" spans="2:65" s="1" customFormat="1" ht="6.9" customHeight="1">
      <c r="B113" s="32"/>
      <c r="L113" s="32"/>
    </row>
    <row r="114" spans="2:65" s="1" customFormat="1" ht="12" customHeight="1">
      <c r="B114" s="32"/>
      <c r="C114" s="27" t="s">
        <v>22</v>
      </c>
      <c r="F114" s="25" t="str">
        <f>F12</f>
        <v>Radonice</v>
      </c>
      <c r="I114" s="27" t="s">
        <v>24</v>
      </c>
      <c r="J114" s="52" t="str">
        <f>IF(J12="","",J12)</f>
        <v>21. 1. 2025</v>
      </c>
      <c r="L114" s="32"/>
    </row>
    <row r="115" spans="2:65" s="1" customFormat="1" ht="6.9" customHeight="1">
      <c r="B115" s="32"/>
      <c r="L115" s="32"/>
    </row>
    <row r="116" spans="2:65" s="1" customFormat="1" ht="15.15" customHeight="1">
      <c r="B116" s="32"/>
      <c r="C116" s="27" t="s">
        <v>26</v>
      </c>
      <c r="F116" s="25" t="str">
        <f>E15</f>
        <v>Obec Radonice, Na Skále 185, 25073 Radonice</v>
      </c>
      <c r="I116" s="27" t="s">
        <v>32</v>
      </c>
      <c r="J116" s="30" t="str">
        <f>E21</f>
        <v>Ing. Aleš Moudrý</v>
      </c>
      <c r="L116" s="32"/>
    </row>
    <row r="117" spans="2:65" s="1" customFormat="1" ht="15.15" customHeight="1">
      <c r="B117" s="32"/>
      <c r="C117" s="27" t="s">
        <v>30</v>
      </c>
      <c r="F117" s="25" t="str">
        <f>IF(E18="","",E18)</f>
        <v>Vyplň údaj</v>
      </c>
      <c r="I117" s="27" t="s">
        <v>35</v>
      </c>
      <c r="J117" s="30" t="str">
        <f>E24</f>
        <v>Ing. Václav Výmola</v>
      </c>
      <c r="L117" s="32"/>
    </row>
    <row r="118" spans="2:65" s="1" customFormat="1" ht="10.35" customHeight="1">
      <c r="B118" s="32"/>
      <c r="L118" s="32"/>
    </row>
    <row r="119" spans="2:65" s="10" customFormat="1" ht="29.25" customHeight="1">
      <c r="B119" s="113"/>
      <c r="C119" s="114" t="s">
        <v>151</v>
      </c>
      <c r="D119" s="115" t="s">
        <v>63</v>
      </c>
      <c r="E119" s="115" t="s">
        <v>59</v>
      </c>
      <c r="F119" s="115" t="s">
        <v>60</v>
      </c>
      <c r="G119" s="115" t="s">
        <v>152</v>
      </c>
      <c r="H119" s="115" t="s">
        <v>153</v>
      </c>
      <c r="I119" s="115" t="s">
        <v>154</v>
      </c>
      <c r="J119" s="116" t="s">
        <v>132</v>
      </c>
      <c r="K119" s="117" t="s">
        <v>155</v>
      </c>
      <c r="L119" s="113"/>
      <c r="M119" s="59" t="s">
        <v>1</v>
      </c>
      <c r="N119" s="60" t="s">
        <v>42</v>
      </c>
      <c r="O119" s="60" t="s">
        <v>156</v>
      </c>
      <c r="P119" s="60" t="s">
        <v>157</v>
      </c>
      <c r="Q119" s="60" t="s">
        <v>158</v>
      </c>
      <c r="R119" s="60" t="s">
        <v>159</v>
      </c>
      <c r="S119" s="60" t="s">
        <v>160</v>
      </c>
      <c r="T119" s="61" t="s">
        <v>161</v>
      </c>
    </row>
    <row r="120" spans="2:65" s="1" customFormat="1" ht="22.8" customHeight="1">
      <c r="B120" s="32"/>
      <c r="C120" s="64" t="s">
        <v>162</v>
      </c>
      <c r="J120" s="118">
        <f>BK120</f>
        <v>0</v>
      </c>
      <c r="L120" s="32"/>
      <c r="M120" s="62"/>
      <c r="N120" s="53"/>
      <c r="O120" s="53"/>
      <c r="P120" s="119">
        <f>P121</f>
        <v>0</v>
      </c>
      <c r="Q120" s="53"/>
      <c r="R120" s="119">
        <f>R121</f>
        <v>0</v>
      </c>
      <c r="S120" s="53"/>
      <c r="T120" s="120">
        <f>T121</f>
        <v>0</v>
      </c>
      <c r="AT120" s="17" t="s">
        <v>77</v>
      </c>
      <c r="AU120" s="17" t="s">
        <v>134</v>
      </c>
      <c r="BK120" s="121">
        <f>BK121</f>
        <v>0</v>
      </c>
    </row>
    <row r="121" spans="2:65" s="11" customFormat="1" ht="25.95" customHeight="1">
      <c r="B121" s="122"/>
      <c r="D121" s="123" t="s">
        <v>77</v>
      </c>
      <c r="E121" s="124" t="s">
        <v>105</v>
      </c>
      <c r="F121" s="124" t="s">
        <v>1295</v>
      </c>
      <c r="I121" s="125"/>
      <c r="J121" s="126">
        <f>BK121</f>
        <v>0</v>
      </c>
      <c r="L121" s="122"/>
      <c r="M121" s="127"/>
      <c r="P121" s="128">
        <f>P122+P124+P126</f>
        <v>0</v>
      </c>
      <c r="R121" s="128">
        <f>R122+R124+R126</f>
        <v>0</v>
      </c>
      <c r="T121" s="129">
        <f>T122+T124+T126</f>
        <v>0</v>
      </c>
      <c r="AR121" s="123" t="s">
        <v>656</v>
      </c>
      <c r="AT121" s="130" t="s">
        <v>77</v>
      </c>
      <c r="AU121" s="130" t="s">
        <v>78</v>
      </c>
      <c r="AY121" s="123" t="s">
        <v>165</v>
      </c>
      <c r="BK121" s="131">
        <f>BK122+BK124+BK126</f>
        <v>0</v>
      </c>
    </row>
    <row r="122" spans="2:65" s="11" customFormat="1" ht="22.8" customHeight="1">
      <c r="B122" s="122"/>
      <c r="D122" s="123" t="s">
        <v>77</v>
      </c>
      <c r="E122" s="132" t="s">
        <v>1296</v>
      </c>
      <c r="F122" s="132" t="s">
        <v>1297</v>
      </c>
      <c r="I122" s="125"/>
      <c r="J122" s="133">
        <f>BK122</f>
        <v>0</v>
      </c>
      <c r="L122" s="122"/>
      <c r="M122" s="127"/>
      <c r="P122" s="128">
        <f>P123</f>
        <v>0</v>
      </c>
      <c r="R122" s="128">
        <f>R123</f>
        <v>0</v>
      </c>
      <c r="T122" s="129">
        <f>T123</f>
        <v>0</v>
      </c>
      <c r="AR122" s="123" t="s">
        <v>656</v>
      </c>
      <c r="AT122" s="130" t="s">
        <v>77</v>
      </c>
      <c r="AU122" s="130" t="s">
        <v>86</v>
      </c>
      <c r="AY122" s="123" t="s">
        <v>165</v>
      </c>
      <c r="BK122" s="131">
        <f>BK123</f>
        <v>0</v>
      </c>
    </row>
    <row r="123" spans="2:65" s="1" customFormat="1" ht="16.5" customHeight="1">
      <c r="B123" s="32"/>
      <c r="C123" s="134" t="s">
        <v>166</v>
      </c>
      <c r="D123" s="134" t="s">
        <v>168</v>
      </c>
      <c r="E123" s="135" t="s">
        <v>1298</v>
      </c>
      <c r="F123" s="136" t="s">
        <v>1299</v>
      </c>
      <c r="G123" s="137" t="s">
        <v>1300</v>
      </c>
      <c r="H123" s="138">
        <v>1</v>
      </c>
      <c r="I123" s="139"/>
      <c r="J123" s="140">
        <f>ROUND(I123*H123,2)</f>
        <v>0</v>
      </c>
      <c r="K123" s="141"/>
      <c r="L123" s="32"/>
      <c r="M123" s="142" t="s">
        <v>1</v>
      </c>
      <c r="N123" s="143" t="s">
        <v>43</v>
      </c>
      <c r="P123" s="144">
        <f>O123*H123</f>
        <v>0</v>
      </c>
      <c r="Q123" s="144">
        <v>0</v>
      </c>
      <c r="R123" s="144">
        <f>Q123*H123</f>
        <v>0</v>
      </c>
      <c r="S123" s="144">
        <v>0</v>
      </c>
      <c r="T123" s="145">
        <f>S123*H123</f>
        <v>0</v>
      </c>
      <c r="AR123" s="146" t="s">
        <v>1301</v>
      </c>
      <c r="AT123" s="146" t="s">
        <v>168</v>
      </c>
      <c r="AU123" s="146" t="s">
        <v>88</v>
      </c>
      <c r="AY123" s="17" t="s">
        <v>165</v>
      </c>
      <c r="BE123" s="147">
        <f>IF(N123="základní",J123,0)</f>
        <v>0</v>
      </c>
      <c r="BF123" s="147">
        <f>IF(N123="snížená",J123,0)</f>
        <v>0</v>
      </c>
      <c r="BG123" s="147">
        <f>IF(N123="zákl. přenesená",J123,0)</f>
        <v>0</v>
      </c>
      <c r="BH123" s="147">
        <f>IF(N123="sníž. přenesená",J123,0)</f>
        <v>0</v>
      </c>
      <c r="BI123" s="147">
        <f>IF(N123="nulová",J123,0)</f>
        <v>0</v>
      </c>
      <c r="BJ123" s="17" t="s">
        <v>86</v>
      </c>
      <c r="BK123" s="147">
        <f>ROUND(I123*H123,2)</f>
        <v>0</v>
      </c>
      <c r="BL123" s="17" t="s">
        <v>1301</v>
      </c>
      <c r="BM123" s="146" t="s">
        <v>1302</v>
      </c>
    </row>
    <row r="124" spans="2:65" s="11" customFormat="1" ht="22.8" customHeight="1">
      <c r="B124" s="122"/>
      <c r="D124" s="123" t="s">
        <v>77</v>
      </c>
      <c r="E124" s="132" t="s">
        <v>1303</v>
      </c>
      <c r="F124" s="132" t="s">
        <v>1304</v>
      </c>
      <c r="I124" s="125"/>
      <c r="J124" s="133">
        <f>BK124</f>
        <v>0</v>
      </c>
      <c r="L124" s="122"/>
      <c r="M124" s="127"/>
      <c r="P124" s="128">
        <f>P125</f>
        <v>0</v>
      </c>
      <c r="R124" s="128">
        <f>R125</f>
        <v>0</v>
      </c>
      <c r="T124" s="129">
        <f>T125</f>
        <v>0</v>
      </c>
      <c r="AR124" s="123" t="s">
        <v>656</v>
      </c>
      <c r="AT124" s="130" t="s">
        <v>77</v>
      </c>
      <c r="AU124" s="130" t="s">
        <v>86</v>
      </c>
      <c r="AY124" s="123" t="s">
        <v>165</v>
      </c>
      <c r="BK124" s="131">
        <f>BK125</f>
        <v>0</v>
      </c>
    </row>
    <row r="125" spans="2:65" s="1" customFormat="1" ht="16.5" customHeight="1">
      <c r="B125" s="32"/>
      <c r="C125" s="134" t="s">
        <v>86</v>
      </c>
      <c r="D125" s="134" t="s">
        <v>168</v>
      </c>
      <c r="E125" s="135" t="s">
        <v>1305</v>
      </c>
      <c r="F125" s="136" t="s">
        <v>1304</v>
      </c>
      <c r="G125" s="137" t="s">
        <v>1300</v>
      </c>
      <c r="H125" s="138">
        <v>1</v>
      </c>
      <c r="I125" s="139"/>
      <c r="J125" s="140">
        <f>ROUND(I125*H125,2)</f>
        <v>0</v>
      </c>
      <c r="K125" s="141"/>
      <c r="L125" s="32"/>
      <c r="M125" s="142" t="s">
        <v>1</v>
      </c>
      <c r="N125" s="143" t="s">
        <v>43</v>
      </c>
      <c r="P125" s="144">
        <f>O125*H125</f>
        <v>0</v>
      </c>
      <c r="Q125" s="144">
        <v>0</v>
      </c>
      <c r="R125" s="144">
        <f>Q125*H125</f>
        <v>0</v>
      </c>
      <c r="S125" s="144">
        <v>0</v>
      </c>
      <c r="T125" s="145">
        <f>S125*H125</f>
        <v>0</v>
      </c>
      <c r="AR125" s="146" t="s">
        <v>1301</v>
      </c>
      <c r="AT125" s="146" t="s">
        <v>168</v>
      </c>
      <c r="AU125" s="146" t="s">
        <v>88</v>
      </c>
      <c r="AY125" s="17" t="s">
        <v>165</v>
      </c>
      <c r="BE125" s="147">
        <f>IF(N125="základní",J125,0)</f>
        <v>0</v>
      </c>
      <c r="BF125" s="147">
        <f>IF(N125="snížená",J125,0)</f>
        <v>0</v>
      </c>
      <c r="BG125" s="147">
        <f>IF(N125="zákl. přenesená",J125,0)</f>
        <v>0</v>
      </c>
      <c r="BH125" s="147">
        <f>IF(N125="sníž. přenesená",J125,0)</f>
        <v>0</v>
      </c>
      <c r="BI125" s="147">
        <f>IF(N125="nulová",J125,0)</f>
        <v>0</v>
      </c>
      <c r="BJ125" s="17" t="s">
        <v>86</v>
      </c>
      <c r="BK125" s="147">
        <f>ROUND(I125*H125,2)</f>
        <v>0</v>
      </c>
      <c r="BL125" s="17" t="s">
        <v>1301</v>
      </c>
      <c r="BM125" s="146" t="s">
        <v>1306</v>
      </c>
    </row>
    <row r="126" spans="2:65" s="11" customFormat="1" ht="22.8" customHeight="1">
      <c r="B126" s="122"/>
      <c r="D126" s="123" t="s">
        <v>77</v>
      </c>
      <c r="E126" s="132" t="s">
        <v>1307</v>
      </c>
      <c r="F126" s="132" t="s">
        <v>1308</v>
      </c>
      <c r="I126" s="125"/>
      <c r="J126" s="133">
        <f>BK126</f>
        <v>0</v>
      </c>
      <c r="L126" s="122"/>
      <c r="M126" s="127"/>
      <c r="P126" s="128">
        <f>P127</f>
        <v>0</v>
      </c>
      <c r="R126" s="128">
        <f>R127</f>
        <v>0</v>
      </c>
      <c r="T126" s="129">
        <f>T127</f>
        <v>0</v>
      </c>
      <c r="AR126" s="123" t="s">
        <v>656</v>
      </c>
      <c r="AT126" s="130" t="s">
        <v>77</v>
      </c>
      <c r="AU126" s="130" t="s">
        <v>86</v>
      </c>
      <c r="AY126" s="123" t="s">
        <v>165</v>
      </c>
      <c r="BK126" s="131">
        <f>BK127</f>
        <v>0</v>
      </c>
    </row>
    <row r="127" spans="2:65" s="1" customFormat="1" ht="16.5" customHeight="1">
      <c r="B127" s="32"/>
      <c r="C127" s="134" t="s">
        <v>88</v>
      </c>
      <c r="D127" s="134" t="s">
        <v>168</v>
      </c>
      <c r="E127" s="135" t="s">
        <v>1309</v>
      </c>
      <c r="F127" s="136" t="s">
        <v>1308</v>
      </c>
      <c r="G127" s="137" t="s">
        <v>1300</v>
      </c>
      <c r="H127" s="138">
        <v>1</v>
      </c>
      <c r="I127" s="139"/>
      <c r="J127" s="140">
        <f>ROUND(I127*H127,2)</f>
        <v>0</v>
      </c>
      <c r="K127" s="141"/>
      <c r="L127" s="32"/>
      <c r="M127" s="196" t="s">
        <v>1</v>
      </c>
      <c r="N127" s="197" t="s">
        <v>43</v>
      </c>
      <c r="O127" s="194"/>
      <c r="P127" s="198">
        <f>O127*H127</f>
        <v>0</v>
      </c>
      <c r="Q127" s="198">
        <v>0</v>
      </c>
      <c r="R127" s="198">
        <f>Q127*H127</f>
        <v>0</v>
      </c>
      <c r="S127" s="198">
        <v>0</v>
      </c>
      <c r="T127" s="199">
        <f>S127*H127</f>
        <v>0</v>
      </c>
      <c r="AR127" s="146" t="s">
        <v>1301</v>
      </c>
      <c r="AT127" s="146" t="s">
        <v>168</v>
      </c>
      <c r="AU127" s="146" t="s">
        <v>88</v>
      </c>
      <c r="AY127" s="17" t="s">
        <v>165</v>
      </c>
      <c r="BE127" s="147">
        <f>IF(N127="základní",J127,0)</f>
        <v>0</v>
      </c>
      <c r="BF127" s="147">
        <f>IF(N127="snížená",J127,0)</f>
        <v>0</v>
      </c>
      <c r="BG127" s="147">
        <f>IF(N127="zákl. přenesená",J127,0)</f>
        <v>0</v>
      </c>
      <c r="BH127" s="147">
        <f>IF(N127="sníž. přenesená",J127,0)</f>
        <v>0</v>
      </c>
      <c r="BI127" s="147">
        <f>IF(N127="nulová",J127,0)</f>
        <v>0</v>
      </c>
      <c r="BJ127" s="17" t="s">
        <v>86</v>
      </c>
      <c r="BK127" s="147">
        <f>ROUND(I127*H127,2)</f>
        <v>0</v>
      </c>
      <c r="BL127" s="17" t="s">
        <v>1301</v>
      </c>
      <c r="BM127" s="146" t="s">
        <v>1310</v>
      </c>
    </row>
    <row r="128" spans="2:65" s="1" customFormat="1" ht="6.9" customHeight="1">
      <c r="B128" s="44"/>
      <c r="C128" s="45"/>
      <c r="D128" s="45"/>
      <c r="E128" s="45"/>
      <c r="F128" s="45"/>
      <c r="G128" s="45"/>
      <c r="H128" s="45"/>
      <c r="I128" s="45"/>
      <c r="J128" s="45"/>
      <c r="K128" s="45"/>
      <c r="L128" s="32"/>
    </row>
  </sheetData>
  <sheetProtection algorithmName="SHA-512" hashValue="Q8QQZgHZR6a2FrgwfVc7bJH9T0yDpMjS+wNoqK/RbZOkHsB3hTzLKO2kpP9LvzA+kg1XUHJGvsYPu1fwTt8TsQ==" saltValue="ixTvHYMQhthhLJOJ5W+jJqH7Zq7hWVxJdLbrOlrr8zXGMEQ52BPr9qciwDr8jxlL0tt60gam6+NhPNZFKcvmrw==" spinCount="100000" sheet="1" objects="1" scenarios="1" formatColumns="0" formatRows="0" autoFilter="0"/>
  <autoFilter ref="C119:K127" xr:uid="{00000000-0009-0000-0000-000007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H184"/>
  <sheetViews>
    <sheetView showGridLines="0" workbookViewId="0"/>
  </sheetViews>
  <sheetFormatPr defaultRowHeight="14.4"/>
  <cols>
    <col min="1" max="1" width="8.28515625" customWidth="1"/>
    <col min="2" max="2" width="1.7109375" customWidth="1"/>
    <col min="3" max="3" width="25" customWidth="1"/>
    <col min="4" max="4" width="75.85546875" customWidth="1"/>
    <col min="5" max="5" width="13.28515625" customWidth="1"/>
    <col min="6" max="6" width="20" customWidth="1"/>
    <col min="7" max="7" width="1.7109375" customWidth="1"/>
    <col min="8" max="8" width="8.28515625" customWidth="1"/>
  </cols>
  <sheetData>
    <row r="1" spans="2:8" ht="11.25" customHeight="1"/>
    <row r="2" spans="2:8" ht="36.9" customHeight="1"/>
    <row r="3" spans="2:8" ht="6.9" customHeight="1">
      <c r="B3" s="18"/>
      <c r="C3" s="19"/>
      <c r="D3" s="19"/>
      <c r="E3" s="19"/>
      <c r="F3" s="19"/>
      <c r="G3" s="19"/>
      <c r="H3" s="20"/>
    </row>
    <row r="4" spans="2:8" ht="24.9" customHeight="1">
      <c r="B4" s="20"/>
      <c r="C4" s="21" t="s">
        <v>1311</v>
      </c>
      <c r="H4" s="20"/>
    </row>
    <row r="5" spans="2:8" ht="12" customHeight="1">
      <c r="B5" s="20"/>
      <c r="C5" s="24" t="s">
        <v>13</v>
      </c>
      <c r="D5" s="235" t="s">
        <v>14</v>
      </c>
      <c r="E5" s="231"/>
      <c r="F5" s="231"/>
      <c r="H5" s="20"/>
    </row>
    <row r="6" spans="2:8" ht="36.9" customHeight="1">
      <c r="B6" s="20"/>
      <c r="C6" s="26" t="s">
        <v>16</v>
      </c>
      <c r="D6" s="232" t="s">
        <v>17</v>
      </c>
      <c r="E6" s="231"/>
      <c r="F6" s="231"/>
      <c r="H6" s="20"/>
    </row>
    <row r="7" spans="2:8" ht="16.5" customHeight="1">
      <c r="B7" s="20"/>
      <c r="C7" s="27" t="s">
        <v>24</v>
      </c>
      <c r="D7" s="52" t="str">
        <f>'Rekapitulace stavby'!AN8</f>
        <v>21. 1. 2025</v>
      </c>
      <c r="H7" s="20"/>
    </row>
    <row r="8" spans="2:8" s="1" customFormat="1" ht="10.8" customHeight="1">
      <c r="B8" s="32"/>
      <c r="H8" s="32"/>
    </row>
    <row r="9" spans="2:8" s="10" customFormat="1" ht="29.25" customHeight="1">
      <c r="B9" s="113"/>
      <c r="C9" s="114" t="s">
        <v>59</v>
      </c>
      <c r="D9" s="115" t="s">
        <v>60</v>
      </c>
      <c r="E9" s="115" t="s">
        <v>152</v>
      </c>
      <c r="F9" s="116" t="s">
        <v>1312</v>
      </c>
      <c r="H9" s="113"/>
    </row>
    <row r="10" spans="2:8" s="1" customFormat="1" ht="26.4" customHeight="1">
      <c r="B10" s="32"/>
      <c r="C10" s="200" t="s">
        <v>14</v>
      </c>
      <c r="D10" s="200" t="s">
        <v>17</v>
      </c>
      <c r="H10" s="32"/>
    </row>
    <row r="11" spans="2:8" s="1" customFormat="1" ht="16.8" customHeight="1">
      <c r="B11" s="32"/>
      <c r="C11" s="201" t="s">
        <v>118</v>
      </c>
      <c r="D11" s="202" t="s">
        <v>1</v>
      </c>
      <c r="E11" s="203" t="s">
        <v>1</v>
      </c>
      <c r="F11" s="204">
        <v>41.6</v>
      </c>
      <c r="H11" s="32"/>
    </row>
    <row r="12" spans="2:8" s="1" customFormat="1" ht="16.8" customHeight="1">
      <c r="B12" s="32"/>
      <c r="C12" s="205" t="s">
        <v>1</v>
      </c>
      <c r="D12" s="205" t="s">
        <v>240</v>
      </c>
      <c r="E12" s="17" t="s">
        <v>1</v>
      </c>
      <c r="F12" s="206">
        <v>41.6</v>
      </c>
      <c r="H12" s="32"/>
    </row>
    <row r="13" spans="2:8" s="1" customFormat="1" ht="16.8" customHeight="1">
      <c r="B13" s="32"/>
      <c r="C13" s="205" t="s">
        <v>118</v>
      </c>
      <c r="D13" s="205" t="s">
        <v>184</v>
      </c>
      <c r="E13" s="17" t="s">
        <v>1</v>
      </c>
      <c r="F13" s="206">
        <v>41.6</v>
      </c>
      <c r="H13" s="32"/>
    </row>
    <row r="14" spans="2:8" s="1" customFormat="1" ht="16.8" customHeight="1">
      <c r="B14" s="32"/>
      <c r="C14" s="201" t="s">
        <v>1313</v>
      </c>
      <c r="D14" s="202" t="s">
        <v>1</v>
      </c>
      <c r="E14" s="203" t="s">
        <v>1</v>
      </c>
      <c r="F14" s="204">
        <v>285.35000000000002</v>
      </c>
      <c r="H14" s="32"/>
    </row>
    <row r="15" spans="2:8" s="1" customFormat="1" ht="16.8" customHeight="1">
      <c r="B15" s="32"/>
      <c r="C15" s="205" t="s">
        <v>1</v>
      </c>
      <c r="D15" s="205" t="s">
        <v>683</v>
      </c>
      <c r="E15" s="17" t="s">
        <v>1</v>
      </c>
      <c r="F15" s="206">
        <v>285.35000000000002</v>
      </c>
      <c r="H15" s="32"/>
    </row>
    <row r="16" spans="2:8" s="1" customFormat="1" ht="16.8" customHeight="1">
      <c r="B16" s="32"/>
      <c r="C16" s="205" t="s">
        <v>1313</v>
      </c>
      <c r="D16" s="205" t="s">
        <v>184</v>
      </c>
      <c r="E16" s="17" t="s">
        <v>1</v>
      </c>
      <c r="F16" s="206">
        <v>285.35000000000002</v>
      </c>
      <c r="H16" s="32"/>
    </row>
    <row r="17" spans="2:8" s="1" customFormat="1" ht="16.8" customHeight="1">
      <c r="B17" s="32"/>
      <c r="C17" s="201" t="s">
        <v>1314</v>
      </c>
      <c r="D17" s="202" t="s">
        <v>1</v>
      </c>
      <c r="E17" s="203" t="s">
        <v>1</v>
      </c>
      <c r="F17" s="204">
        <v>544</v>
      </c>
      <c r="H17" s="32"/>
    </row>
    <row r="18" spans="2:8" s="1" customFormat="1" ht="16.8" customHeight="1">
      <c r="B18" s="32"/>
      <c r="C18" s="205" t="s">
        <v>1</v>
      </c>
      <c r="D18" s="205" t="s">
        <v>636</v>
      </c>
      <c r="E18" s="17" t="s">
        <v>1</v>
      </c>
      <c r="F18" s="206">
        <v>544</v>
      </c>
      <c r="H18" s="32"/>
    </row>
    <row r="19" spans="2:8" s="1" customFormat="1" ht="16.8" customHeight="1">
      <c r="B19" s="32"/>
      <c r="C19" s="205" t="s">
        <v>1314</v>
      </c>
      <c r="D19" s="205" t="s">
        <v>184</v>
      </c>
      <c r="E19" s="17" t="s">
        <v>1</v>
      </c>
      <c r="F19" s="206">
        <v>544</v>
      </c>
      <c r="H19" s="32"/>
    </row>
    <row r="20" spans="2:8" s="1" customFormat="1" ht="16.8" customHeight="1">
      <c r="B20" s="32"/>
      <c r="C20" s="201" t="s">
        <v>128</v>
      </c>
      <c r="D20" s="202" t="s">
        <v>1</v>
      </c>
      <c r="E20" s="203" t="s">
        <v>1</v>
      </c>
      <c r="F20" s="204">
        <v>347.59</v>
      </c>
      <c r="H20" s="32"/>
    </row>
    <row r="21" spans="2:8" s="1" customFormat="1" ht="16.8" customHeight="1">
      <c r="B21" s="32"/>
      <c r="C21" s="205" t="s">
        <v>1</v>
      </c>
      <c r="D21" s="205" t="s">
        <v>622</v>
      </c>
      <c r="E21" s="17" t="s">
        <v>1</v>
      </c>
      <c r="F21" s="206">
        <v>347.59</v>
      </c>
      <c r="H21" s="32"/>
    </row>
    <row r="22" spans="2:8" s="1" customFormat="1" ht="16.8" customHeight="1">
      <c r="B22" s="32"/>
      <c r="C22" s="205" t="s">
        <v>128</v>
      </c>
      <c r="D22" s="205" t="s">
        <v>184</v>
      </c>
      <c r="E22" s="17" t="s">
        <v>1</v>
      </c>
      <c r="F22" s="206">
        <v>347.59</v>
      </c>
      <c r="H22" s="32"/>
    </row>
    <row r="23" spans="2:8" s="1" customFormat="1" ht="16.8" customHeight="1">
      <c r="B23" s="32"/>
      <c r="C23" s="201" t="s">
        <v>126</v>
      </c>
      <c r="D23" s="202" t="s">
        <v>1</v>
      </c>
      <c r="E23" s="203" t="s">
        <v>1</v>
      </c>
      <c r="F23" s="204">
        <v>81.031000000000006</v>
      </c>
      <c r="H23" s="32"/>
    </row>
    <row r="24" spans="2:8" s="1" customFormat="1" ht="16.8" customHeight="1">
      <c r="B24" s="32"/>
      <c r="C24" s="205" t="s">
        <v>1</v>
      </c>
      <c r="D24" s="205" t="s">
        <v>560</v>
      </c>
      <c r="E24" s="17" t="s">
        <v>1</v>
      </c>
      <c r="F24" s="206">
        <v>14.98</v>
      </c>
      <c r="H24" s="32"/>
    </row>
    <row r="25" spans="2:8" s="1" customFormat="1" ht="16.8" customHeight="1">
      <c r="B25" s="32"/>
      <c r="C25" s="205" t="s">
        <v>1</v>
      </c>
      <c r="D25" s="205" t="s">
        <v>561</v>
      </c>
      <c r="E25" s="17" t="s">
        <v>1</v>
      </c>
      <c r="F25" s="206">
        <v>11.08</v>
      </c>
      <c r="H25" s="32"/>
    </row>
    <row r="26" spans="2:8" s="1" customFormat="1" ht="16.8" customHeight="1">
      <c r="B26" s="32"/>
      <c r="C26" s="205" t="s">
        <v>1</v>
      </c>
      <c r="D26" s="205" t="s">
        <v>562</v>
      </c>
      <c r="E26" s="17" t="s">
        <v>1</v>
      </c>
      <c r="F26" s="206">
        <v>32.662999999999997</v>
      </c>
      <c r="H26" s="32"/>
    </row>
    <row r="27" spans="2:8" s="1" customFormat="1" ht="16.8" customHeight="1">
      <c r="B27" s="32"/>
      <c r="C27" s="205" t="s">
        <v>1</v>
      </c>
      <c r="D27" s="205" t="s">
        <v>563</v>
      </c>
      <c r="E27" s="17" t="s">
        <v>1</v>
      </c>
      <c r="F27" s="206">
        <v>22.308</v>
      </c>
      <c r="H27" s="32"/>
    </row>
    <row r="28" spans="2:8" s="1" customFormat="1" ht="16.8" customHeight="1">
      <c r="B28" s="32"/>
      <c r="C28" s="205" t="s">
        <v>126</v>
      </c>
      <c r="D28" s="205" t="s">
        <v>184</v>
      </c>
      <c r="E28" s="17" t="s">
        <v>1</v>
      </c>
      <c r="F28" s="206">
        <v>81.031000000000006</v>
      </c>
      <c r="H28" s="32"/>
    </row>
    <row r="29" spans="2:8" s="1" customFormat="1" ht="16.8" customHeight="1">
      <c r="B29" s="32"/>
      <c r="C29" s="201" t="s">
        <v>361</v>
      </c>
      <c r="D29" s="202" t="s">
        <v>1</v>
      </c>
      <c r="E29" s="203" t="s">
        <v>1</v>
      </c>
      <c r="F29" s="204">
        <v>66.510000000000005</v>
      </c>
      <c r="H29" s="32"/>
    </row>
    <row r="30" spans="2:8" s="1" customFormat="1" ht="16.8" customHeight="1">
      <c r="B30" s="32"/>
      <c r="C30" s="205" t="s">
        <v>1</v>
      </c>
      <c r="D30" s="205" t="s">
        <v>360</v>
      </c>
      <c r="E30" s="17" t="s">
        <v>1</v>
      </c>
      <c r="F30" s="206">
        <v>66.510000000000005</v>
      </c>
      <c r="H30" s="32"/>
    </row>
    <row r="31" spans="2:8" s="1" customFormat="1" ht="16.8" customHeight="1">
      <c r="B31" s="32"/>
      <c r="C31" s="205" t="s">
        <v>361</v>
      </c>
      <c r="D31" s="205" t="s">
        <v>184</v>
      </c>
      <c r="E31" s="17" t="s">
        <v>1</v>
      </c>
      <c r="F31" s="206">
        <v>66.510000000000005</v>
      </c>
      <c r="H31" s="32"/>
    </row>
    <row r="32" spans="2:8" s="1" customFormat="1" ht="16.8" customHeight="1">
      <c r="B32" s="32"/>
      <c r="C32" s="201" t="s">
        <v>183</v>
      </c>
      <c r="D32" s="202" t="s">
        <v>1</v>
      </c>
      <c r="E32" s="203" t="s">
        <v>1</v>
      </c>
      <c r="F32" s="204">
        <v>6.8520000000000003</v>
      </c>
      <c r="H32" s="32"/>
    </row>
    <row r="33" spans="2:8" s="1" customFormat="1" ht="16.8" customHeight="1">
      <c r="B33" s="32"/>
      <c r="C33" s="205" t="s">
        <v>1</v>
      </c>
      <c r="D33" s="205" t="s">
        <v>181</v>
      </c>
      <c r="E33" s="17" t="s">
        <v>1</v>
      </c>
      <c r="F33" s="206">
        <v>0</v>
      </c>
      <c r="H33" s="32"/>
    </row>
    <row r="34" spans="2:8" s="1" customFormat="1" ht="16.8" customHeight="1">
      <c r="B34" s="32"/>
      <c r="C34" s="205" t="s">
        <v>1</v>
      </c>
      <c r="D34" s="205" t="s">
        <v>182</v>
      </c>
      <c r="E34" s="17" t="s">
        <v>1</v>
      </c>
      <c r="F34" s="206">
        <v>6.8520000000000003</v>
      </c>
      <c r="H34" s="32"/>
    </row>
    <row r="35" spans="2:8" s="1" customFormat="1" ht="16.8" customHeight="1">
      <c r="B35" s="32"/>
      <c r="C35" s="205" t="s">
        <v>183</v>
      </c>
      <c r="D35" s="205" t="s">
        <v>184</v>
      </c>
      <c r="E35" s="17" t="s">
        <v>1</v>
      </c>
      <c r="F35" s="206">
        <v>6.8520000000000003</v>
      </c>
      <c r="H35" s="32"/>
    </row>
    <row r="36" spans="2:8" s="1" customFormat="1" ht="16.8" customHeight="1">
      <c r="B36" s="32"/>
      <c r="C36" s="201" t="s">
        <v>107</v>
      </c>
      <c r="D36" s="202" t="s">
        <v>1</v>
      </c>
      <c r="E36" s="203" t="s">
        <v>1</v>
      </c>
      <c r="F36" s="204">
        <v>14.95</v>
      </c>
      <c r="H36" s="32"/>
    </row>
    <row r="37" spans="2:8" s="1" customFormat="1" ht="16.8" customHeight="1">
      <c r="B37" s="32"/>
      <c r="C37" s="205" t="s">
        <v>1</v>
      </c>
      <c r="D37" s="205" t="s">
        <v>195</v>
      </c>
      <c r="E37" s="17" t="s">
        <v>1</v>
      </c>
      <c r="F37" s="206">
        <v>14.95</v>
      </c>
      <c r="H37" s="32"/>
    </row>
    <row r="38" spans="2:8" s="1" customFormat="1" ht="16.8" customHeight="1">
      <c r="B38" s="32"/>
      <c r="C38" s="205" t="s">
        <v>107</v>
      </c>
      <c r="D38" s="205" t="s">
        <v>184</v>
      </c>
      <c r="E38" s="17" t="s">
        <v>1</v>
      </c>
      <c r="F38" s="206">
        <v>14.95</v>
      </c>
      <c r="H38" s="32"/>
    </row>
    <row r="39" spans="2:8" s="1" customFormat="1" ht="16.8" customHeight="1">
      <c r="B39" s="32"/>
      <c r="C39" s="201" t="s">
        <v>109</v>
      </c>
      <c r="D39" s="202" t="s">
        <v>1</v>
      </c>
      <c r="E39" s="203" t="s">
        <v>1</v>
      </c>
      <c r="F39" s="204">
        <v>50.96</v>
      </c>
      <c r="H39" s="32"/>
    </row>
    <row r="40" spans="2:8" s="1" customFormat="1" ht="16.8" customHeight="1">
      <c r="B40" s="32"/>
      <c r="C40" s="205" t="s">
        <v>1</v>
      </c>
      <c r="D40" s="205" t="s">
        <v>196</v>
      </c>
      <c r="E40" s="17" t="s">
        <v>1</v>
      </c>
      <c r="F40" s="206">
        <v>50.96</v>
      </c>
      <c r="H40" s="32"/>
    </row>
    <row r="41" spans="2:8" s="1" customFormat="1" ht="16.8" customHeight="1">
      <c r="B41" s="32"/>
      <c r="C41" s="205" t="s">
        <v>109</v>
      </c>
      <c r="D41" s="205" t="s">
        <v>184</v>
      </c>
      <c r="E41" s="17" t="s">
        <v>1</v>
      </c>
      <c r="F41" s="206">
        <v>50.96</v>
      </c>
      <c r="H41" s="32"/>
    </row>
    <row r="42" spans="2:8" s="1" customFormat="1" ht="16.8" customHeight="1">
      <c r="B42" s="32"/>
      <c r="C42" s="201" t="s">
        <v>112</v>
      </c>
      <c r="D42" s="202" t="s">
        <v>1</v>
      </c>
      <c r="E42" s="203" t="s">
        <v>1</v>
      </c>
      <c r="F42" s="204">
        <v>115.36</v>
      </c>
      <c r="H42" s="32"/>
    </row>
    <row r="43" spans="2:8" s="1" customFormat="1" ht="16.8" customHeight="1">
      <c r="B43" s="32"/>
      <c r="C43" s="205" t="s">
        <v>1</v>
      </c>
      <c r="D43" s="205" t="s">
        <v>201</v>
      </c>
      <c r="E43" s="17" t="s">
        <v>1</v>
      </c>
      <c r="F43" s="206">
        <v>41.3</v>
      </c>
      <c r="H43" s="32"/>
    </row>
    <row r="44" spans="2:8" s="1" customFormat="1" ht="16.8" customHeight="1">
      <c r="B44" s="32"/>
      <c r="C44" s="205" t="s">
        <v>1</v>
      </c>
      <c r="D44" s="205" t="s">
        <v>202</v>
      </c>
      <c r="E44" s="17" t="s">
        <v>1</v>
      </c>
      <c r="F44" s="206">
        <v>24.402000000000001</v>
      </c>
      <c r="H44" s="32"/>
    </row>
    <row r="45" spans="2:8" s="1" customFormat="1" ht="16.8" customHeight="1">
      <c r="B45" s="32"/>
      <c r="C45" s="205" t="s">
        <v>1</v>
      </c>
      <c r="D45" s="205" t="s">
        <v>203</v>
      </c>
      <c r="E45" s="17" t="s">
        <v>1</v>
      </c>
      <c r="F45" s="206">
        <v>22.553999999999998</v>
      </c>
      <c r="H45" s="32"/>
    </row>
    <row r="46" spans="2:8" s="1" customFormat="1" ht="16.8" customHeight="1">
      <c r="B46" s="32"/>
      <c r="C46" s="205" t="s">
        <v>1</v>
      </c>
      <c r="D46" s="205" t="s">
        <v>204</v>
      </c>
      <c r="E46" s="17" t="s">
        <v>1</v>
      </c>
      <c r="F46" s="206">
        <v>27.103999999999999</v>
      </c>
      <c r="H46" s="32"/>
    </row>
    <row r="47" spans="2:8" s="1" customFormat="1" ht="16.8" customHeight="1">
      <c r="B47" s="32"/>
      <c r="C47" s="205" t="s">
        <v>112</v>
      </c>
      <c r="D47" s="205" t="s">
        <v>184</v>
      </c>
      <c r="E47" s="17" t="s">
        <v>1</v>
      </c>
      <c r="F47" s="206">
        <v>115.36</v>
      </c>
      <c r="H47" s="32"/>
    </row>
    <row r="48" spans="2:8" s="1" customFormat="1" ht="16.8" customHeight="1">
      <c r="B48" s="32"/>
      <c r="C48" s="201" t="s">
        <v>114</v>
      </c>
      <c r="D48" s="202" t="s">
        <v>1</v>
      </c>
      <c r="E48" s="203" t="s">
        <v>1</v>
      </c>
      <c r="F48" s="204">
        <v>311.58</v>
      </c>
      <c r="H48" s="32"/>
    </row>
    <row r="49" spans="2:8" s="1" customFormat="1" ht="16.8" customHeight="1">
      <c r="B49" s="32"/>
      <c r="C49" s="205" t="s">
        <v>1</v>
      </c>
      <c r="D49" s="205" t="s">
        <v>216</v>
      </c>
      <c r="E49" s="17" t="s">
        <v>1</v>
      </c>
      <c r="F49" s="206">
        <v>29.9</v>
      </c>
      <c r="H49" s="32"/>
    </row>
    <row r="50" spans="2:8" s="1" customFormat="1" ht="16.8" customHeight="1">
      <c r="B50" s="32"/>
      <c r="C50" s="205" t="s">
        <v>1</v>
      </c>
      <c r="D50" s="205" t="s">
        <v>109</v>
      </c>
      <c r="E50" s="17" t="s">
        <v>1</v>
      </c>
      <c r="F50" s="206">
        <v>50.96</v>
      </c>
      <c r="H50" s="32"/>
    </row>
    <row r="51" spans="2:8" s="1" customFormat="1" ht="16.8" customHeight="1">
      <c r="B51" s="32"/>
      <c r="C51" s="205" t="s">
        <v>1</v>
      </c>
      <c r="D51" s="205" t="s">
        <v>217</v>
      </c>
      <c r="E51" s="17" t="s">
        <v>1</v>
      </c>
      <c r="F51" s="206">
        <v>230.72</v>
      </c>
      <c r="H51" s="32"/>
    </row>
    <row r="52" spans="2:8" s="1" customFormat="1" ht="16.8" customHeight="1">
      <c r="B52" s="32"/>
      <c r="C52" s="205" t="s">
        <v>114</v>
      </c>
      <c r="D52" s="205" t="s">
        <v>184</v>
      </c>
      <c r="E52" s="17" t="s">
        <v>1</v>
      </c>
      <c r="F52" s="206">
        <v>311.58</v>
      </c>
      <c r="H52" s="32"/>
    </row>
    <row r="53" spans="2:8" s="1" customFormat="1" ht="16.8" customHeight="1">
      <c r="B53" s="32"/>
      <c r="C53" s="201" t="s">
        <v>116</v>
      </c>
      <c r="D53" s="202" t="s">
        <v>1</v>
      </c>
      <c r="E53" s="203" t="s">
        <v>1</v>
      </c>
      <c r="F53" s="204">
        <v>183.9</v>
      </c>
      <c r="H53" s="32"/>
    </row>
    <row r="54" spans="2:8" s="1" customFormat="1" ht="16.8" customHeight="1">
      <c r="B54" s="32"/>
      <c r="C54" s="205" t="s">
        <v>1</v>
      </c>
      <c r="D54" s="205" t="s">
        <v>238</v>
      </c>
      <c r="E54" s="17" t="s">
        <v>1</v>
      </c>
      <c r="F54" s="206">
        <v>183.9</v>
      </c>
      <c r="H54" s="32"/>
    </row>
    <row r="55" spans="2:8" s="1" customFormat="1" ht="16.8" customHeight="1">
      <c r="B55" s="32"/>
      <c r="C55" s="205" t="s">
        <v>116</v>
      </c>
      <c r="D55" s="205" t="s">
        <v>184</v>
      </c>
      <c r="E55" s="17" t="s">
        <v>1</v>
      </c>
      <c r="F55" s="206">
        <v>183.9</v>
      </c>
      <c r="H55" s="32"/>
    </row>
    <row r="56" spans="2:8" s="1" customFormat="1" ht="16.8" customHeight="1">
      <c r="B56" s="32"/>
      <c r="C56" s="201" t="s">
        <v>363</v>
      </c>
      <c r="D56" s="202" t="s">
        <v>1</v>
      </c>
      <c r="E56" s="203" t="s">
        <v>1</v>
      </c>
      <c r="F56" s="204">
        <v>15.15</v>
      </c>
      <c r="H56" s="32"/>
    </row>
    <row r="57" spans="2:8" s="1" customFormat="1" ht="16.8" customHeight="1">
      <c r="B57" s="32"/>
      <c r="C57" s="205" t="s">
        <v>1</v>
      </c>
      <c r="D57" s="205" t="s">
        <v>362</v>
      </c>
      <c r="E57" s="17" t="s">
        <v>1</v>
      </c>
      <c r="F57" s="206">
        <v>15.15</v>
      </c>
      <c r="H57" s="32"/>
    </row>
    <row r="58" spans="2:8" s="1" customFormat="1" ht="16.8" customHeight="1">
      <c r="B58" s="32"/>
      <c r="C58" s="205" t="s">
        <v>363</v>
      </c>
      <c r="D58" s="205" t="s">
        <v>184</v>
      </c>
      <c r="E58" s="17" t="s">
        <v>1</v>
      </c>
      <c r="F58" s="206">
        <v>15.15</v>
      </c>
      <c r="H58" s="32"/>
    </row>
    <row r="59" spans="2:8" s="1" customFormat="1" ht="16.8" customHeight="1">
      <c r="B59" s="32"/>
      <c r="C59" s="201" t="s">
        <v>121</v>
      </c>
      <c r="D59" s="202" t="s">
        <v>1</v>
      </c>
      <c r="E59" s="203" t="s">
        <v>1</v>
      </c>
      <c r="F59" s="204">
        <v>219.136</v>
      </c>
      <c r="H59" s="32"/>
    </row>
    <row r="60" spans="2:8" s="1" customFormat="1" ht="16.8" customHeight="1">
      <c r="B60" s="32"/>
      <c r="C60" s="205" t="s">
        <v>1</v>
      </c>
      <c r="D60" s="205" t="s">
        <v>303</v>
      </c>
      <c r="E60" s="17" t="s">
        <v>1</v>
      </c>
      <c r="F60" s="206">
        <v>219.136</v>
      </c>
      <c r="H60" s="32"/>
    </row>
    <row r="61" spans="2:8" s="1" customFormat="1" ht="16.8" customHeight="1">
      <c r="B61" s="32"/>
      <c r="C61" s="205" t="s">
        <v>121</v>
      </c>
      <c r="D61" s="205" t="s">
        <v>184</v>
      </c>
      <c r="E61" s="17" t="s">
        <v>1</v>
      </c>
      <c r="F61" s="206">
        <v>219.136</v>
      </c>
      <c r="H61" s="32"/>
    </row>
    <row r="62" spans="2:8" s="1" customFormat="1" ht="16.8" customHeight="1">
      <c r="B62" s="32"/>
      <c r="C62" s="201" t="s">
        <v>124</v>
      </c>
      <c r="D62" s="202" t="s">
        <v>1</v>
      </c>
      <c r="E62" s="203" t="s">
        <v>1</v>
      </c>
      <c r="F62" s="204">
        <v>124.24</v>
      </c>
      <c r="H62" s="32"/>
    </row>
    <row r="63" spans="2:8" s="1" customFormat="1" ht="16.8" customHeight="1">
      <c r="B63" s="32"/>
      <c r="C63" s="205" t="s">
        <v>1</v>
      </c>
      <c r="D63" s="205" t="s">
        <v>521</v>
      </c>
      <c r="E63" s="17" t="s">
        <v>1</v>
      </c>
      <c r="F63" s="206">
        <v>124.24</v>
      </c>
      <c r="H63" s="32"/>
    </row>
    <row r="64" spans="2:8" s="1" customFormat="1" ht="16.8" customHeight="1">
      <c r="B64" s="32"/>
      <c r="C64" s="205" t="s">
        <v>124</v>
      </c>
      <c r="D64" s="205" t="s">
        <v>184</v>
      </c>
      <c r="E64" s="17" t="s">
        <v>1</v>
      </c>
      <c r="F64" s="206">
        <v>124.24</v>
      </c>
      <c r="H64" s="32"/>
    </row>
    <row r="65" spans="2:8" s="1" customFormat="1" ht="16.8" customHeight="1">
      <c r="B65" s="32"/>
      <c r="C65" s="201" t="s">
        <v>628</v>
      </c>
      <c r="D65" s="202" t="s">
        <v>1</v>
      </c>
      <c r="E65" s="203" t="s">
        <v>1</v>
      </c>
      <c r="F65" s="204">
        <v>285.35000000000002</v>
      </c>
      <c r="H65" s="32"/>
    </row>
    <row r="66" spans="2:8" s="1" customFormat="1" ht="26.4" customHeight="1">
      <c r="B66" s="32"/>
      <c r="C66" s="200" t="s">
        <v>83</v>
      </c>
      <c r="D66" s="200" t="s">
        <v>84</v>
      </c>
      <c r="H66" s="32"/>
    </row>
    <row r="67" spans="2:8" s="1" customFormat="1" ht="16.8" customHeight="1">
      <c r="B67" s="32"/>
      <c r="C67" s="201" t="s">
        <v>118</v>
      </c>
      <c r="D67" s="202" t="s">
        <v>1</v>
      </c>
      <c r="E67" s="203" t="s">
        <v>1</v>
      </c>
      <c r="F67" s="204">
        <v>41.6</v>
      </c>
      <c r="H67" s="32"/>
    </row>
    <row r="68" spans="2:8" s="1" customFormat="1" ht="16.8" customHeight="1">
      <c r="B68" s="32"/>
      <c r="C68" s="205" t="s">
        <v>1</v>
      </c>
      <c r="D68" s="205" t="s">
        <v>240</v>
      </c>
      <c r="E68" s="17" t="s">
        <v>1</v>
      </c>
      <c r="F68" s="206">
        <v>41.6</v>
      </c>
      <c r="H68" s="32"/>
    </row>
    <row r="69" spans="2:8" s="1" customFormat="1" ht="16.8" customHeight="1">
      <c r="B69" s="32"/>
      <c r="C69" s="205" t="s">
        <v>118</v>
      </c>
      <c r="D69" s="205" t="s">
        <v>184</v>
      </c>
      <c r="E69" s="17" t="s">
        <v>1</v>
      </c>
      <c r="F69" s="206">
        <v>41.6</v>
      </c>
      <c r="H69" s="32"/>
    </row>
    <row r="70" spans="2:8" s="1" customFormat="1" ht="16.8" customHeight="1">
      <c r="B70" s="32"/>
      <c r="C70" s="207" t="s">
        <v>1315</v>
      </c>
      <c r="H70" s="32"/>
    </row>
    <row r="71" spans="2:8" s="1" customFormat="1" ht="16.8" customHeight="1">
      <c r="B71" s="32"/>
      <c r="C71" s="205" t="s">
        <v>437</v>
      </c>
      <c r="D71" s="205" t="s">
        <v>438</v>
      </c>
      <c r="E71" s="17" t="s">
        <v>193</v>
      </c>
      <c r="F71" s="206">
        <v>41.6</v>
      </c>
      <c r="H71" s="32"/>
    </row>
    <row r="72" spans="2:8" s="1" customFormat="1" ht="16.8" customHeight="1">
      <c r="B72" s="32"/>
      <c r="C72" s="205" t="s">
        <v>316</v>
      </c>
      <c r="D72" s="205" t="s">
        <v>317</v>
      </c>
      <c r="E72" s="17" t="s">
        <v>193</v>
      </c>
      <c r="F72" s="206">
        <v>225.5</v>
      </c>
      <c r="H72" s="32"/>
    </row>
    <row r="73" spans="2:8" s="1" customFormat="1" ht="16.8" customHeight="1">
      <c r="B73" s="32"/>
      <c r="C73" s="205" t="s">
        <v>441</v>
      </c>
      <c r="D73" s="205" t="s">
        <v>442</v>
      </c>
      <c r="E73" s="17" t="s">
        <v>193</v>
      </c>
      <c r="F73" s="206">
        <v>41.6</v>
      </c>
      <c r="H73" s="32"/>
    </row>
    <row r="74" spans="2:8" s="1" customFormat="1" ht="20.399999999999999">
      <c r="B74" s="32"/>
      <c r="C74" s="205" t="s">
        <v>456</v>
      </c>
      <c r="D74" s="205" t="s">
        <v>457</v>
      </c>
      <c r="E74" s="17" t="s">
        <v>193</v>
      </c>
      <c r="F74" s="206">
        <v>41.6</v>
      </c>
      <c r="H74" s="32"/>
    </row>
    <row r="75" spans="2:8" s="1" customFormat="1" ht="16.8" customHeight="1">
      <c r="B75" s="32"/>
      <c r="C75" s="205" t="s">
        <v>470</v>
      </c>
      <c r="D75" s="205" t="s">
        <v>471</v>
      </c>
      <c r="E75" s="17" t="s">
        <v>193</v>
      </c>
      <c r="F75" s="206">
        <v>41.6</v>
      </c>
      <c r="H75" s="32"/>
    </row>
    <row r="76" spans="2:8" s="1" customFormat="1" ht="16.8" customHeight="1">
      <c r="B76" s="32"/>
      <c r="C76" s="205" t="s">
        <v>487</v>
      </c>
      <c r="D76" s="205" t="s">
        <v>488</v>
      </c>
      <c r="E76" s="17" t="s">
        <v>193</v>
      </c>
      <c r="F76" s="206">
        <v>41.6</v>
      </c>
      <c r="H76" s="32"/>
    </row>
    <row r="77" spans="2:8" s="1" customFormat="1" ht="16.8" customHeight="1">
      <c r="B77" s="32"/>
      <c r="C77" s="205" t="s">
        <v>233</v>
      </c>
      <c r="D77" s="205" t="s">
        <v>234</v>
      </c>
      <c r="E77" s="17" t="s">
        <v>193</v>
      </c>
      <c r="F77" s="206">
        <v>225.5</v>
      </c>
      <c r="H77" s="32"/>
    </row>
    <row r="78" spans="2:8" s="1" customFormat="1" ht="16.8" customHeight="1">
      <c r="B78" s="32"/>
      <c r="C78" s="205" t="s">
        <v>460</v>
      </c>
      <c r="D78" s="205" t="s">
        <v>461</v>
      </c>
      <c r="E78" s="17" t="s">
        <v>193</v>
      </c>
      <c r="F78" s="206">
        <v>47.84</v>
      </c>
      <c r="H78" s="32"/>
    </row>
    <row r="79" spans="2:8" s="1" customFormat="1" ht="16.8" customHeight="1">
      <c r="B79" s="32"/>
      <c r="C79" s="201" t="s">
        <v>1313</v>
      </c>
      <c r="D79" s="202" t="s">
        <v>1</v>
      </c>
      <c r="E79" s="203" t="s">
        <v>1</v>
      </c>
      <c r="F79" s="204">
        <v>285.35000000000002</v>
      </c>
      <c r="H79" s="32"/>
    </row>
    <row r="80" spans="2:8" s="1" customFormat="1" ht="16.8" customHeight="1">
      <c r="B80" s="32"/>
      <c r="C80" s="205" t="s">
        <v>1</v>
      </c>
      <c r="D80" s="205" t="s">
        <v>683</v>
      </c>
      <c r="E80" s="17" t="s">
        <v>1</v>
      </c>
      <c r="F80" s="206">
        <v>285.35000000000002</v>
      </c>
      <c r="H80" s="32"/>
    </row>
    <row r="81" spans="2:8" s="1" customFormat="1" ht="16.8" customHeight="1">
      <c r="B81" s="32"/>
      <c r="C81" s="205" t="s">
        <v>1313</v>
      </c>
      <c r="D81" s="205" t="s">
        <v>184</v>
      </c>
      <c r="E81" s="17" t="s">
        <v>1</v>
      </c>
      <c r="F81" s="206">
        <v>285.35000000000002</v>
      </c>
      <c r="H81" s="32"/>
    </row>
    <row r="82" spans="2:8" s="1" customFormat="1" ht="16.8" customHeight="1">
      <c r="B82" s="32"/>
      <c r="C82" s="201" t="s">
        <v>1314</v>
      </c>
      <c r="D82" s="202" t="s">
        <v>1</v>
      </c>
      <c r="E82" s="203" t="s">
        <v>1</v>
      </c>
      <c r="F82" s="204">
        <v>544</v>
      </c>
      <c r="H82" s="32"/>
    </row>
    <row r="83" spans="2:8" s="1" customFormat="1" ht="16.8" customHeight="1">
      <c r="B83" s="32"/>
      <c r="C83" s="205" t="s">
        <v>1</v>
      </c>
      <c r="D83" s="205" t="s">
        <v>636</v>
      </c>
      <c r="E83" s="17" t="s">
        <v>1</v>
      </c>
      <c r="F83" s="206">
        <v>544</v>
      </c>
      <c r="H83" s="32"/>
    </row>
    <row r="84" spans="2:8" s="1" customFormat="1" ht="16.8" customHeight="1">
      <c r="B84" s="32"/>
      <c r="C84" s="205" t="s">
        <v>1314</v>
      </c>
      <c r="D84" s="205" t="s">
        <v>184</v>
      </c>
      <c r="E84" s="17" t="s">
        <v>1</v>
      </c>
      <c r="F84" s="206">
        <v>544</v>
      </c>
      <c r="H84" s="32"/>
    </row>
    <row r="85" spans="2:8" s="1" customFormat="1" ht="16.8" customHeight="1">
      <c r="B85" s="32"/>
      <c r="C85" s="201" t="s">
        <v>128</v>
      </c>
      <c r="D85" s="202" t="s">
        <v>1</v>
      </c>
      <c r="E85" s="203" t="s">
        <v>1</v>
      </c>
      <c r="F85" s="204">
        <v>347.59</v>
      </c>
      <c r="H85" s="32"/>
    </row>
    <row r="86" spans="2:8" s="1" customFormat="1" ht="16.8" customHeight="1">
      <c r="B86" s="32"/>
      <c r="C86" s="205" t="s">
        <v>1</v>
      </c>
      <c r="D86" s="205" t="s">
        <v>622</v>
      </c>
      <c r="E86" s="17" t="s">
        <v>1</v>
      </c>
      <c r="F86" s="206">
        <v>347.59</v>
      </c>
      <c r="H86" s="32"/>
    </row>
    <row r="87" spans="2:8" s="1" customFormat="1" ht="16.8" customHeight="1">
      <c r="B87" s="32"/>
      <c r="C87" s="205" t="s">
        <v>128</v>
      </c>
      <c r="D87" s="205" t="s">
        <v>184</v>
      </c>
      <c r="E87" s="17" t="s">
        <v>1</v>
      </c>
      <c r="F87" s="206">
        <v>347.59</v>
      </c>
      <c r="H87" s="32"/>
    </row>
    <row r="88" spans="2:8" s="1" customFormat="1" ht="16.8" customHeight="1">
      <c r="B88" s="32"/>
      <c r="C88" s="207" t="s">
        <v>1315</v>
      </c>
      <c r="H88" s="32"/>
    </row>
    <row r="89" spans="2:8" s="1" customFormat="1" ht="16.8" customHeight="1">
      <c r="B89" s="32"/>
      <c r="C89" s="205" t="s">
        <v>619</v>
      </c>
      <c r="D89" s="205" t="s">
        <v>620</v>
      </c>
      <c r="E89" s="17" t="s">
        <v>193</v>
      </c>
      <c r="F89" s="206">
        <v>347.59</v>
      </c>
      <c r="H89" s="32"/>
    </row>
    <row r="90" spans="2:8" s="1" customFormat="1" ht="20.399999999999999">
      <c r="B90" s="32"/>
      <c r="C90" s="205" t="s">
        <v>624</v>
      </c>
      <c r="D90" s="205" t="s">
        <v>625</v>
      </c>
      <c r="E90" s="17" t="s">
        <v>193</v>
      </c>
      <c r="F90" s="206">
        <v>347.59</v>
      </c>
      <c r="H90" s="32"/>
    </row>
    <row r="91" spans="2:8" s="1" customFormat="1" ht="16.8" customHeight="1">
      <c r="B91" s="32"/>
      <c r="C91" s="201" t="s">
        <v>126</v>
      </c>
      <c r="D91" s="202" t="s">
        <v>1</v>
      </c>
      <c r="E91" s="203" t="s">
        <v>1</v>
      </c>
      <c r="F91" s="204">
        <v>81.031000000000006</v>
      </c>
      <c r="H91" s="32"/>
    </row>
    <row r="92" spans="2:8" s="1" customFormat="1" ht="16.8" customHeight="1">
      <c r="B92" s="32"/>
      <c r="C92" s="205" t="s">
        <v>1</v>
      </c>
      <c r="D92" s="205" t="s">
        <v>560</v>
      </c>
      <c r="E92" s="17" t="s">
        <v>1</v>
      </c>
      <c r="F92" s="206">
        <v>14.98</v>
      </c>
      <c r="H92" s="32"/>
    </row>
    <row r="93" spans="2:8" s="1" customFormat="1" ht="16.8" customHeight="1">
      <c r="B93" s="32"/>
      <c r="C93" s="205" t="s">
        <v>1</v>
      </c>
      <c r="D93" s="205" t="s">
        <v>561</v>
      </c>
      <c r="E93" s="17" t="s">
        <v>1</v>
      </c>
      <c r="F93" s="206">
        <v>11.08</v>
      </c>
      <c r="H93" s="32"/>
    </row>
    <row r="94" spans="2:8" s="1" customFormat="1" ht="16.8" customHeight="1">
      <c r="B94" s="32"/>
      <c r="C94" s="205" t="s">
        <v>1</v>
      </c>
      <c r="D94" s="205" t="s">
        <v>562</v>
      </c>
      <c r="E94" s="17" t="s">
        <v>1</v>
      </c>
      <c r="F94" s="206">
        <v>32.662999999999997</v>
      </c>
      <c r="H94" s="32"/>
    </row>
    <row r="95" spans="2:8" s="1" customFormat="1" ht="16.8" customHeight="1">
      <c r="B95" s="32"/>
      <c r="C95" s="205" t="s">
        <v>1</v>
      </c>
      <c r="D95" s="205" t="s">
        <v>563</v>
      </c>
      <c r="E95" s="17" t="s">
        <v>1</v>
      </c>
      <c r="F95" s="206">
        <v>22.308</v>
      </c>
      <c r="H95" s="32"/>
    </row>
    <row r="96" spans="2:8" s="1" customFormat="1" ht="16.8" customHeight="1">
      <c r="B96" s="32"/>
      <c r="C96" s="205" t="s">
        <v>126</v>
      </c>
      <c r="D96" s="205" t="s">
        <v>184</v>
      </c>
      <c r="E96" s="17" t="s">
        <v>1</v>
      </c>
      <c r="F96" s="206">
        <v>81.031000000000006</v>
      </c>
      <c r="H96" s="32"/>
    </row>
    <row r="97" spans="2:8" s="1" customFormat="1" ht="16.8" customHeight="1">
      <c r="B97" s="32"/>
      <c r="C97" s="207" t="s">
        <v>1315</v>
      </c>
      <c r="H97" s="32"/>
    </row>
    <row r="98" spans="2:8" s="1" customFormat="1" ht="16.8" customHeight="1">
      <c r="B98" s="32"/>
      <c r="C98" s="205" t="s">
        <v>557</v>
      </c>
      <c r="D98" s="205" t="s">
        <v>558</v>
      </c>
      <c r="E98" s="17" t="s">
        <v>193</v>
      </c>
      <c r="F98" s="206">
        <v>81.031000000000006</v>
      </c>
      <c r="H98" s="32"/>
    </row>
    <row r="99" spans="2:8" s="1" customFormat="1" ht="16.8" customHeight="1">
      <c r="B99" s="32"/>
      <c r="C99" s="205" t="s">
        <v>565</v>
      </c>
      <c r="D99" s="205" t="s">
        <v>566</v>
      </c>
      <c r="E99" s="17" t="s">
        <v>193</v>
      </c>
      <c r="F99" s="206">
        <v>81.031000000000006</v>
      </c>
      <c r="H99" s="32"/>
    </row>
    <row r="100" spans="2:8" s="1" customFormat="1" ht="16.8" customHeight="1">
      <c r="B100" s="32"/>
      <c r="C100" s="205" t="s">
        <v>570</v>
      </c>
      <c r="D100" s="205" t="s">
        <v>571</v>
      </c>
      <c r="E100" s="17" t="s">
        <v>193</v>
      </c>
      <c r="F100" s="206">
        <v>81.031000000000006</v>
      </c>
      <c r="H100" s="32"/>
    </row>
    <row r="101" spans="2:8" s="1" customFormat="1" ht="20.399999999999999">
      <c r="B101" s="32"/>
      <c r="C101" s="205" t="s">
        <v>574</v>
      </c>
      <c r="D101" s="205" t="s">
        <v>575</v>
      </c>
      <c r="E101" s="17" t="s">
        <v>193</v>
      </c>
      <c r="F101" s="206">
        <v>81.031000000000006</v>
      </c>
      <c r="H101" s="32"/>
    </row>
    <row r="102" spans="2:8" s="1" customFormat="1" ht="20.399999999999999">
      <c r="B102" s="32"/>
      <c r="C102" s="205" t="s">
        <v>583</v>
      </c>
      <c r="D102" s="205" t="s">
        <v>584</v>
      </c>
      <c r="E102" s="17" t="s">
        <v>193</v>
      </c>
      <c r="F102" s="206">
        <v>27.01</v>
      </c>
      <c r="H102" s="32"/>
    </row>
    <row r="103" spans="2:8" s="1" customFormat="1" ht="16.8" customHeight="1">
      <c r="B103" s="32"/>
      <c r="C103" s="205" t="s">
        <v>609</v>
      </c>
      <c r="D103" s="205" t="s">
        <v>610</v>
      </c>
      <c r="E103" s="17" t="s">
        <v>193</v>
      </c>
      <c r="F103" s="206">
        <v>81.031000000000006</v>
      </c>
      <c r="H103" s="32"/>
    </row>
    <row r="104" spans="2:8" s="1" customFormat="1" ht="16.8" customHeight="1">
      <c r="B104" s="32"/>
      <c r="C104" s="205" t="s">
        <v>578</v>
      </c>
      <c r="D104" s="205" t="s">
        <v>579</v>
      </c>
      <c r="E104" s="17" t="s">
        <v>193</v>
      </c>
      <c r="F104" s="206">
        <v>93.186000000000007</v>
      </c>
      <c r="H104" s="32"/>
    </row>
    <row r="105" spans="2:8" s="1" customFormat="1" ht="16.8" customHeight="1">
      <c r="B105" s="32"/>
      <c r="C105" s="201" t="s">
        <v>361</v>
      </c>
      <c r="D105" s="202" t="s">
        <v>1</v>
      </c>
      <c r="E105" s="203" t="s">
        <v>1</v>
      </c>
      <c r="F105" s="204">
        <v>66.510000000000005</v>
      </c>
      <c r="H105" s="32"/>
    </row>
    <row r="106" spans="2:8" s="1" customFormat="1" ht="16.8" customHeight="1">
      <c r="B106" s="32"/>
      <c r="C106" s="205" t="s">
        <v>1</v>
      </c>
      <c r="D106" s="205" t="s">
        <v>360</v>
      </c>
      <c r="E106" s="17" t="s">
        <v>1</v>
      </c>
      <c r="F106" s="206">
        <v>66.510000000000005</v>
      </c>
      <c r="H106" s="32"/>
    </row>
    <row r="107" spans="2:8" s="1" customFormat="1" ht="16.8" customHeight="1">
      <c r="B107" s="32"/>
      <c r="C107" s="205" t="s">
        <v>361</v>
      </c>
      <c r="D107" s="205" t="s">
        <v>184</v>
      </c>
      <c r="E107" s="17" t="s">
        <v>1</v>
      </c>
      <c r="F107" s="206">
        <v>66.510000000000005</v>
      </c>
      <c r="H107" s="32"/>
    </row>
    <row r="108" spans="2:8" s="1" customFormat="1" ht="16.8" customHeight="1">
      <c r="B108" s="32"/>
      <c r="C108" s="201" t="s">
        <v>183</v>
      </c>
      <c r="D108" s="202" t="s">
        <v>1</v>
      </c>
      <c r="E108" s="203" t="s">
        <v>1</v>
      </c>
      <c r="F108" s="204">
        <v>6.8520000000000003</v>
      </c>
      <c r="H108" s="32"/>
    </row>
    <row r="109" spans="2:8" s="1" customFormat="1" ht="16.8" customHeight="1">
      <c r="B109" s="32"/>
      <c r="C109" s="205" t="s">
        <v>1</v>
      </c>
      <c r="D109" s="205" t="s">
        <v>181</v>
      </c>
      <c r="E109" s="17" t="s">
        <v>1</v>
      </c>
      <c r="F109" s="206">
        <v>0</v>
      </c>
      <c r="H109" s="32"/>
    </row>
    <row r="110" spans="2:8" s="1" customFormat="1" ht="16.8" customHeight="1">
      <c r="B110" s="32"/>
      <c r="C110" s="205" t="s">
        <v>1</v>
      </c>
      <c r="D110" s="205" t="s">
        <v>182</v>
      </c>
      <c r="E110" s="17" t="s">
        <v>1</v>
      </c>
      <c r="F110" s="206">
        <v>6.8520000000000003</v>
      </c>
      <c r="H110" s="32"/>
    </row>
    <row r="111" spans="2:8" s="1" customFormat="1" ht="16.8" customHeight="1">
      <c r="B111" s="32"/>
      <c r="C111" s="205" t="s">
        <v>183</v>
      </c>
      <c r="D111" s="205" t="s">
        <v>184</v>
      </c>
      <c r="E111" s="17" t="s">
        <v>1</v>
      </c>
      <c r="F111" s="206">
        <v>6.8520000000000003</v>
      </c>
      <c r="H111" s="32"/>
    </row>
    <row r="112" spans="2:8" s="1" customFormat="1" ht="16.8" customHeight="1">
      <c r="B112" s="32"/>
      <c r="C112" s="201" t="s">
        <v>107</v>
      </c>
      <c r="D112" s="202" t="s">
        <v>1</v>
      </c>
      <c r="E112" s="203" t="s">
        <v>1</v>
      </c>
      <c r="F112" s="204">
        <v>14.95</v>
      </c>
      <c r="H112" s="32"/>
    </row>
    <row r="113" spans="2:8" s="1" customFormat="1" ht="16.8" customHeight="1">
      <c r="B113" s="32"/>
      <c r="C113" s="205" t="s">
        <v>1</v>
      </c>
      <c r="D113" s="205" t="s">
        <v>195</v>
      </c>
      <c r="E113" s="17" t="s">
        <v>1</v>
      </c>
      <c r="F113" s="206">
        <v>14.95</v>
      </c>
      <c r="H113" s="32"/>
    </row>
    <row r="114" spans="2:8" s="1" customFormat="1" ht="16.8" customHeight="1">
      <c r="B114" s="32"/>
      <c r="C114" s="205" t="s">
        <v>107</v>
      </c>
      <c r="D114" s="205" t="s">
        <v>184</v>
      </c>
      <c r="E114" s="17" t="s">
        <v>1</v>
      </c>
      <c r="F114" s="206">
        <v>14.95</v>
      </c>
      <c r="H114" s="32"/>
    </row>
    <row r="115" spans="2:8" s="1" customFormat="1" ht="16.8" customHeight="1">
      <c r="B115" s="32"/>
      <c r="C115" s="207" t="s">
        <v>1315</v>
      </c>
      <c r="H115" s="32"/>
    </row>
    <row r="116" spans="2:8" s="1" customFormat="1" ht="16.8" customHeight="1">
      <c r="B116" s="32"/>
      <c r="C116" s="205" t="s">
        <v>213</v>
      </c>
      <c r="D116" s="205" t="s">
        <v>214</v>
      </c>
      <c r="E116" s="17" t="s">
        <v>193</v>
      </c>
      <c r="F116" s="206">
        <v>311.58</v>
      </c>
      <c r="H116" s="32"/>
    </row>
    <row r="117" spans="2:8" s="1" customFormat="1" ht="16.8" customHeight="1">
      <c r="B117" s="32"/>
      <c r="C117" s="205" t="s">
        <v>619</v>
      </c>
      <c r="D117" s="205" t="s">
        <v>620</v>
      </c>
      <c r="E117" s="17" t="s">
        <v>193</v>
      </c>
      <c r="F117" s="206">
        <v>347.59</v>
      </c>
      <c r="H117" s="32"/>
    </row>
    <row r="118" spans="2:8" s="1" customFormat="1" ht="16.8" customHeight="1">
      <c r="B118" s="32"/>
      <c r="C118" s="201" t="s">
        <v>109</v>
      </c>
      <c r="D118" s="202" t="s">
        <v>1</v>
      </c>
      <c r="E118" s="203" t="s">
        <v>1</v>
      </c>
      <c r="F118" s="204">
        <v>50.96</v>
      </c>
      <c r="H118" s="32"/>
    </row>
    <row r="119" spans="2:8" s="1" customFormat="1" ht="16.8" customHeight="1">
      <c r="B119" s="32"/>
      <c r="C119" s="205" t="s">
        <v>1</v>
      </c>
      <c r="D119" s="205" t="s">
        <v>196</v>
      </c>
      <c r="E119" s="17" t="s">
        <v>1</v>
      </c>
      <c r="F119" s="206">
        <v>50.96</v>
      </c>
      <c r="H119" s="32"/>
    </row>
    <row r="120" spans="2:8" s="1" customFormat="1" ht="16.8" customHeight="1">
      <c r="B120" s="32"/>
      <c r="C120" s="205" t="s">
        <v>109</v>
      </c>
      <c r="D120" s="205" t="s">
        <v>184</v>
      </c>
      <c r="E120" s="17" t="s">
        <v>1</v>
      </c>
      <c r="F120" s="206">
        <v>50.96</v>
      </c>
      <c r="H120" s="32"/>
    </row>
    <row r="121" spans="2:8" s="1" customFormat="1" ht="16.8" customHeight="1">
      <c r="B121" s="32"/>
      <c r="C121" s="207" t="s">
        <v>1315</v>
      </c>
      <c r="H121" s="32"/>
    </row>
    <row r="122" spans="2:8" s="1" customFormat="1" ht="16.8" customHeight="1">
      <c r="B122" s="32"/>
      <c r="C122" s="205" t="s">
        <v>213</v>
      </c>
      <c r="D122" s="205" t="s">
        <v>214</v>
      </c>
      <c r="E122" s="17" t="s">
        <v>193</v>
      </c>
      <c r="F122" s="206">
        <v>311.58</v>
      </c>
      <c r="H122" s="32"/>
    </row>
    <row r="123" spans="2:8" s="1" customFormat="1" ht="16.8" customHeight="1">
      <c r="B123" s="32"/>
      <c r="C123" s="205" t="s">
        <v>619</v>
      </c>
      <c r="D123" s="205" t="s">
        <v>620</v>
      </c>
      <c r="E123" s="17" t="s">
        <v>193</v>
      </c>
      <c r="F123" s="206">
        <v>347.59</v>
      </c>
      <c r="H123" s="32"/>
    </row>
    <row r="124" spans="2:8" s="1" customFormat="1" ht="16.8" customHeight="1">
      <c r="B124" s="32"/>
      <c r="C124" s="201" t="s">
        <v>112</v>
      </c>
      <c r="D124" s="202" t="s">
        <v>1</v>
      </c>
      <c r="E124" s="203" t="s">
        <v>1</v>
      </c>
      <c r="F124" s="204">
        <v>115.36</v>
      </c>
      <c r="H124" s="32"/>
    </row>
    <row r="125" spans="2:8" s="1" customFormat="1" ht="16.8" customHeight="1">
      <c r="B125" s="32"/>
      <c r="C125" s="205" t="s">
        <v>1</v>
      </c>
      <c r="D125" s="205" t="s">
        <v>201</v>
      </c>
      <c r="E125" s="17" t="s">
        <v>1</v>
      </c>
      <c r="F125" s="206">
        <v>41.3</v>
      </c>
      <c r="H125" s="32"/>
    </row>
    <row r="126" spans="2:8" s="1" customFormat="1" ht="16.8" customHeight="1">
      <c r="B126" s="32"/>
      <c r="C126" s="205" t="s">
        <v>1</v>
      </c>
      <c r="D126" s="205" t="s">
        <v>202</v>
      </c>
      <c r="E126" s="17" t="s">
        <v>1</v>
      </c>
      <c r="F126" s="206">
        <v>24.402000000000001</v>
      </c>
      <c r="H126" s="32"/>
    </row>
    <row r="127" spans="2:8" s="1" customFormat="1" ht="16.8" customHeight="1">
      <c r="B127" s="32"/>
      <c r="C127" s="205" t="s">
        <v>1</v>
      </c>
      <c r="D127" s="205" t="s">
        <v>203</v>
      </c>
      <c r="E127" s="17" t="s">
        <v>1</v>
      </c>
      <c r="F127" s="206">
        <v>22.553999999999998</v>
      </c>
      <c r="H127" s="32"/>
    </row>
    <row r="128" spans="2:8" s="1" customFormat="1" ht="16.8" customHeight="1">
      <c r="B128" s="32"/>
      <c r="C128" s="205" t="s">
        <v>1</v>
      </c>
      <c r="D128" s="205" t="s">
        <v>204</v>
      </c>
      <c r="E128" s="17" t="s">
        <v>1</v>
      </c>
      <c r="F128" s="206">
        <v>27.103999999999999</v>
      </c>
      <c r="H128" s="32"/>
    </row>
    <row r="129" spans="2:8" s="1" customFormat="1" ht="16.8" customHeight="1">
      <c r="B129" s="32"/>
      <c r="C129" s="205" t="s">
        <v>112</v>
      </c>
      <c r="D129" s="205" t="s">
        <v>184</v>
      </c>
      <c r="E129" s="17" t="s">
        <v>1</v>
      </c>
      <c r="F129" s="206">
        <v>115.36</v>
      </c>
      <c r="H129" s="32"/>
    </row>
    <row r="130" spans="2:8" s="1" customFormat="1" ht="16.8" customHeight="1">
      <c r="B130" s="32"/>
      <c r="C130" s="207" t="s">
        <v>1315</v>
      </c>
      <c r="H130" s="32"/>
    </row>
    <row r="131" spans="2:8" s="1" customFormat="1" ht="16.8" customHeight="1">
      <c r="B131" s="32"/>
      <c r="C131" s="205" t="s">
        <v>213</v>
      </c>
      <c r="D131" s="205" t="s">
        <v>214</v>
      </c>
      <c r="E131" s="17" t="s">
        <v>193</v>
      </c>
      <c r="F131" s="206">
        <v>311.58</v>
      </c>
      <c r="H131" s="32"/>
    </row>
    <row r="132" spans="2:8" s="1" customFormat="1" ht="16.8" customHeight="1">
      <c r="B132" s="32"/>
      <c r="C132" s="205" t="s">
        <v>619</v>
      </c>
      <c r="D132" s="205" t="s">
        <v>620</v>
      </c>
      <c r="E132" s="17" t="s">
        <v>193</v>
      </c>
      <c r="F132" s="206">
        <v>347.59</v>
      </c>
      <c r="H132" s="32"/>
    </row>
    <row r="133" spans="2:8" s="1" customFormat="1" ht="16.8" customHeight="1">
      <c r="B133" s="32"/>
      <c r="C133" s="201" t="s">
        <v>114</v>
      </c>
      <c r="D133" s="202" t="s">
        <v>1</v>
      </c>
      <c r="E133" s="203" t="s">
        <v>1</v>
      </c>
      <c r="F133" s="204">
        <v>311.58</v>
      </c>
      <c r="H133" s="32"/>
    </row>
    <row r="134" spans="2:8" s="1" customFormat="1" ht="16.8" customHeight="1">
      <c r="B134" s="32"/>
      <c r="C134" s="205" t="s">
        <v>1</v>
      </c>
      <c r="D134" s="205" t="s">
        <v>216</v>
      </c>
      <c r="E134" s="17" t="s">
        <v>1</v>
      </c>
      <c r="F134" s="206">
        <v>29.9</v>
      </c>
      <c r="H134" s="32"/>
    </row>
    <row r="135" spans="2:8" s="1" customFormat="1" ht="16.8" customHeight="1">
      <c r="B135" s="32"/>
      <c r="C135" s="205" t="s">
        <v>1</v>
      </c>
      <c r="D135" s="205" t="s">
        <v>109</v>
      </c>
      <c r="E135" s="17" t="s">
        <v>1</v>
      </c>
      <c r="F135" s="206">
        <v>50.96</v>
      </c>
      <c r="H135" s="32"/>
    </row>
    <row r="136" spans="2:8" s="1" customFormat="1" ht="16.8" customHeight="1">
      <c r="B136" s="32"/>
      <c r="C136" s="205" t="s">
        <v>1</v>
      </c>
      <c r="D136" s="205" t="s">
        <v>217</v>
      </c>
      <c r="E136" s="17" t="s">
        <v>1</v>
      </c>
      <c r="F136" s="206">
        <v>230.72</v>
      </c>
      <c r="H136" s="32"/>
    </row>
    <row r="137" spans="2:8" s="1" customFormat="1" ht="16.8" customHeight="1">
      <c r="B137" s="32"/>
      <c r="C137" s="205" t="s">
        <v>114</v>
      </c>
      <c r="D137" s="205" t="s">
        <v>184</v>
      </c>
      <c r="E137" s="17" t="s">
        <v>1</v>
      </c>
      <c r="F137" s="206">
        <v>311.58</v>
      </c>
      <c r="H137" s="32"/>
    </row>
    <row r="138" spans="2:8" s="1" customFormat="1" ht="16.8" customHeight="1">
      <c r="B138" s="32"/>
      <c r="C138" s="207" t="s">
        <v>1315</v>
      </c>
      <c r="H138" s="32"/>
    </row>
    <row r="139" spans="2:8" s="1" customFormat="1" ht="16.8" customHeight="1">
      <c r="B139" s="32"/>
      <c r="C139" s="205" t="s">
        <v>213</v>
      </c>
      <c r="D139" s="205" t="s">
        <v>214</v>
      </c>
      <c r="E139" s="17" t="s">
        <v>193</v>
      </c>
      <c r="F139" s="206">
        <v>311.58</v>
      </c>
      <c r="H139" s="32"/>
    </row>
    <row r="140" spans="2:8" s="1" customFormat="1" ht="16.8" customHeight="1">
      <c r="B140" s="32"/>
      <c r="C140" s="205" t="s">
        <v>222</v>
      </c>
      <c r="D140" s="205" t="s">
        <v>223</v>
      </c>
      <c r="E140" s="17" t="s">
        <v>193</v>
      </c>
      <c r="F140" s="206">
        <v>311.58</v>
      </c>
      <c r="H140" s="32"/>
    </row>
    <row r="141" spans="2:8" s="1" customFormat="1" ht="16.8" customHeight="1">
      <c r="B141" s="32"/>
      <c r="C141" s="201" t="s">
        <v>116</v>
      </c>
      <c r="D141" s="202" t="s">
        <v>1</v>
      </c>
      <c r="E141" s="203" t="s">
        <v>1</v>
      </c>
      <c r="F141" s="204">
        <v>183.9</v>
      </c>
      <c r="H141" s="32"/>
    </row>
    <row r="142" spans="2:8" s="1" customFormat="1" ht="16.8" customHeight="1">
      <c r="B142" s="32"/>
      <c r="C142" s="205" t="s">
        <v>1</v>
      </c>
      <c r="D142" s="205" t="s">
        <v>238</v>
      </c>
      <c r="E142" s="17" t="s">
        <v>1</v>
      </c>
      <c r="F142" s="206">
        <v>183.9</v>
      </c>
      <c r="H142" s="32"/>
    </row>
    <row r="143" spans="2:8" s="1" customFormat="1" ht="16.8" customHeight="1">
      <c r="B143" s="32"/>
      <c r="C143" s="205" t="s">
        <v>116</v>
      </c>
      <c r="D143" s="205" t="s">
        <v>184</v>
      </c>
      <c r="E143" s="17" t="s">
        <v>1</v>
      </c>
      <c r="F143" s="206">
        <v>183.9</v>
      </c>
      <c r="H143" s="32"/>
    </row>
    <row r="144" spans="2:8" s="1" customFormat="1" ht="16.8" customHeight="1">
      <c r="B144" s="32"/>
      <c r="C144" s="207" t="s">
        <v>1315</v>
      </c>
      <c r="H144" s="32"/>
    </row>
    <row r="145" spans="2:8" s="1" customFormat="1" ht="16.8" customHeight="1">
      <c r="B145" s="32"/>
      <c r="C145" s="205" t="s">
        <v>497</v>
      </c>
      <c r="D145" s="205" t="s">
        <v>498</v>
      </c>
      <c r="E145" s="17" t="s">
        <v>193</v>
      </c>
      <c r="F145" s="206">
        <v>183.9</v>
      </c>
      <c r="H145" s="32"/>
    </row>
    <row r="146" spans="2:8" s="1" customFormat="1" ht="16.8" customHeight="1">
      <c r="B146" s="32"/>
      <c r="C146" s="205" t="s">
        <v>316</v>
      </c>
      <c r="D146" s="205" t="s">
        <v>317</v>
      </c>
      <c r="E146" s="17" t="s">
        <v>193</v>
      </c>
      <c r="F146" s="206">
        <v>225.5</v>
      </c>
      <c r="H146" s="32"/>
    </row>
    <row r="147" spans="2:8" s="1" customFormat="1" ht="16.8" customHeight="1">
      <c r="B147" s="32"/>
      <c r="C147" s="205" t="s">
        <v>501</v>
      </c>
      <c r="D147" s="205" t="s">
        <v>502</v>
      </c>
      <c r="E147" s="17" t="s">
        <v>193</v>
      </c>
      <c r="F147" s="206">
        <v>183.9</v>
      </c>
      <c r="H147" s="32"/>
    </row>
    <row r="148" spans="2:8" s="1" customFormat="1" ht="20.399999999999999">
      <c r="B148" s="32"/>
      <c r="C148" s="205" t="s">
        <v>505</v>
      </c>
      <c r="D148" s="205" t="s">
        <v>506</v>
      </c>
      <c r="E148" s="17" t="s">
        <v>193</v>
      </c>
      <c r="F148" s="206">
        <v>183.9</v>
      </c>
      <c r="H148" s="32"/>
    </row>
    <row r="149" spans="2:8" s="1" customFormat="1" ht="16.8" customHeight="1">
      <c r="B149" s="32"/>
      <c r="C149" s="205" t="s">
        <v>509</v>
      </c>
      <c r="D149" s="205" t="s">
        <v>510</v>
      </c>
      <c r="E149" s="17" t="s">
        <v>193</v>
      </c>
      <c r="F149" s="206">
        <v>183.9</v>
      </c>
      <c r="H149" s="32"/>
    </row>
    <row r="150" spans="2:8" s="1" customFormat="1" ht="16.8" customHeight="1">
      <c r="B150" s="32"/>
      <c r="C150" s="205" t="s">
        <v>547</v>
      </c>
      <c r="D150" s="205" t="s">
        <v>548</v>
      </c>
      <c r="E150" s="17" t="s">
        <v>193</v>
      </c>
      <c r="F150" s="206">
        <v>183.9</v>
      </c>
      <c r="H150" s="32"/>
    </row>
    <row r="151" spans="2:8" s="1" customFormat="1" ht="16.8" customHeight="1">
      <c r="B151" s="32"/>
      <c r="C151" s="205" t="s">
        <v>233</v>
      </c>
      <c r="D151" s="205" t="s">
        <v>234</v>
      </c>
      <c r="E151" s="17" t="s">
        <v>193</v>
      </c>
      <c r="F151" s="206">
        <v>225.5</v>
      </c>
      <c r="H151" s="32"/>
    </row>
    <row r="152" spans="2:8" s="1" customFormat="1" ht="20.399999999999999">
      <c r="B152" s="32"/>
      <c r="C152" s="205" t="s">
        <v>513</v>
      </c>
      <c r="D152" s="205" t="s">
        <v>514</v>
      </c>
      <c r="E152" s="17" t="s">
        <v>193</v>
      </c>
      <c r="F152" s="206">
        <v>211.48500000000001</v>
      </c>
      <c r="H152" s="32"/>
    </row>
    <row r="153" spans="2:8" s="1" customFormat="1" ht="16.8" customHeight="1">
      <c r="B153" s="32"/>
      <c r="C153" s="201" t="s">
        <v>363</v>
      </c>
      <c r="D153" s="202" t="s">
        <v>1</v>
      </c>
      <c r="E153" s="203" t="s">
        <v>1</v>
      </c>
      <c r="F153" s="204">
        <v>15.15</v>
      </c>
      <c r="H153" s="32"/>
    </row>
    <row r="154" spans="2:8" s="1" customFormat="1" ht="16.8" customHeight="1">
      <c r="B154" s="32"/>
      <c r="C154" s="205" t="s">
        <v>1</v>
      </c>
      <c r="D154" s="205" t="s">
        <v>362</v>
      </c>
      <c r="E154" s="17" t="s">
        <v>1</v>
      </c>
      <c r="F154" s="206">
        <v>15.15</v>
      </c>
      <c r="H154" s="32"/>
    </row>
    <row r="155" spans="2:8" s="1" customFormat="1" ht="16.8" customHeight="1">
      <c r="B155" s="32"/>
      <c r="C155" s="205" t="s">
        <v>363</v>
      </c>
      <c r="D155" s="205" t="s">
        <v>184</v>
      </c>
      <c r="E155" s="17" t="s">
        <v>1</v>
      </c>
      <c r="F155" s="206">
        <v>15.15</v>
      </c>
      <c r="H155" s="32"/>
    </row>
    <row r="156" spans="2:8" s="1" customFormat="1" ht="16.8" customHeight="1">
      <c r="B156" s="32"/>
      <c r="C156" s="201" t="s">
        <v>121</v>
      </c>
      <c r="D156" s="202" t="s">
        <v>1</v>
      </c>
      <c r="E156" s="203" t="s">
        <v>1</v>
      </c>
      <c r="F156" s="204">
        <v>219.136</v>
      </c>
      <c r="H156" s="32"/>
    </row>
    <row r="157" spans="2:8" s="1" customFormat="1" ht="16.8" customHeight="1">
      <c r="B157" s="32"/>
      <c r="C157" s="205" t="s">
        <v>1</v>
      </c>
      <c r="D157" s="205" t="s">
        <v>303</v>
      </c>
      <c r="E157" s="17" t="s">
        <v>1</v>
      </c>
      <c r="F157" s="206">
        <v>219.136</v>
      </c>
      <c r="H157" s="32"/>
    </row>
    <row r="158" spans="2:8" s="1" customFormat="1" ht="16.8" customHeight="1">
      <c r="B158" s="32"/>
      <c r="C158" s="205" t="s">
        <v>121</v>
      </c>
      <c r="D158" s="205" t="s">
        <v>184</v>
      </c>
      <c r="E158" s="17" t="s">
        <v>1</v>
      </c>
      <c r="F158" s="206">
        <v>219.136</v>
      </c>
      <c r="H158" s="32"/>
    </row>
    <row r="159" spans="2:8" s="1" customFormat="1" ht="16.8" customHeight="1">
      <c r="B159" s="32"/>
      <c r="C159" s="207" t="s">
        <v>1315</v>
      </c>
      <c r="H159" s="32"/>
    </row>
    <row r="160" spans="2:8" s="1" customFormat="1" ht="20.399999999999999">
      <c r="B160" s="32"/>
      <c r="C160" s="205" t="s">
        <v>299</v>
      </c>
      <c r="D160" s="205" t="s">
        <v>300</v>
      </c>
      <c r="E160" s="17" t="s">
        <v>193</v>
      </c>
      <c r="F160" s="206">
        <v>438.27199999999999</v>
      </c>
      <c r="H160" s="32"/>
    </row>
    <row r="161" spans="2:8" s="1" customFormat="1" ht="16.8" customHeight="1">
      <c r="B161" s="32"/>
      <c r="C161" s="205" t="s">
        <v>322</v>
      </c>
      <c r="D161" s="205" t="s">
        <v>323</v>
      </c>
      <c r="E161" s="17" t="s">
        <v>193</v>
      </c>
      <c r="F161" s="206">
        <v>438.27199999999999</v>
      </c>
      <c r="H161" s="32"/>
    </row>
    <row r="162" spans="2:8" s="1" customFormat="1" ht="16.8" customHeight="1">
      <c r="B162" s="32"/>
      <c r="C162" s="205" t="s">
        <v>365</v>
      </c>
      <c r="D162" s="205" t="s">
        <v>366</v>
      </c>
      <c r="E162" s="17" t="s">
        <v>193</v>
      </c>
      <c r="F162" s="206">
        <v>219.136</v>
      </c>
      <c r="H162" s="32"/>
    </row>
    <row r="163" spans="2:8" s="1" customFormat="1" ht="16.8" customHeight="1">
      <c r="B163" s="32"/>
      <c r="C163" s="201" t="s">
        <v>124</v>
      </c>
      <c r="D163" s="202" t="s">
        <v>1</v>
      </c>
      <c r="E163" s="203" t="s">
        <v>1</v>
      </c>
      <c r="F163" s="204">
        <v>124.24</v>
      </c>
      <c r="H163" s="32"/>
    </row>
    <row r="164" spans="2:8" s="1" customFormat="1" ht="16.8" customHeight="1">
      <c r="B164" s="32"/>
      <c r="C164" s="205" t="s">
        <v>1</v>
      </c>
      <c r="D164" s="205" t="s">
        <v>521</v>
      </c>
      <c r="E164" s="17" t="s">
        <v>1</v>
      </c>
      <c r="F164" s="206">
        <v>124.24</v>
      </c>
      <c r="H164" s="32"/>
    </row>
    <row r="165" spans="2:8" s="1" customFormat="1" ht="16.8" customHeight="1">
      <c r="B165" s="32"/>
      <c r="C165" s="205" t="s">
        <v>124</v>
      </c>
      <c r="D165" s="205" t="s">
        <v>184</v>
      </c>
      <c r="E165" s="17" t="s">
        <v>1</v>
      </c>
      <c r="F165" s="206">
        <v>124.24</v>
      </c>
      <c r="H165" s="32"/>
    </row>
    <row r="166" spans="2:8" s="1" customFormat="1" ht="16.8" customHeight="1">
      <c r="B166" s="32"/>
      <c r="C166" s="207" t="s">
        <v>1315</v>
      </c>
      <c r="H166" s="32"/>
    </row>
    <row r="167" spans="2:8" s="1" customFormat="1" ht="16.8" customHeight="1">
      <c r="B167" s="32"/>
      <c r="C167" s="205" t="s">
        <v>518</v>
      </c>
      <c r="D167" s="205" t="s">
        <v>519</v>
      </c>
      <c r="E167" s="17" t="s">
        <v>207</v>
      </c>
      <c r="F167" s="206">
        <v>124.24</v>
      </c>
      <c r="H167" s="32"/>
    </row>
    <row r="168" spans="2:8" s="1" customFormat="1" ht="16.8" customHeight="1">
      <c r="B168" s="32"/>
      <c r="C168" s="205" t="s">
        <v>523</v>
      </c>
      <c r="D168" s="205" t="s">
        <v>524</v>
      </c>
      <c r="E168" s="17" t="s">
        <v>207</v>
      </c>
      <c r="F168" s="206">
        <v>136.66399999999999</v>
      </c>
      <c r="H168" s="32"/>
    </row>
    <row r="169" spans="2:8" s="1" customFormat="1" ht="16.8" customHeight="1">
      <c r="B169" s="32"/>
      <c r="C169" s="201" t="s">
        <v>628</v>
      </c>
      <c r="D169" s="202" t="s">
        <v>1</v>
      </c>
      <c r="E169" s="203" t="s">
        <v>1</v>
      </c>
      <c r="F169" s="204">
        <v>285.35000000000002</v>
      </c>
      <c r="H169" s="32"/>
    </row>
    <row r="170" spans="2:8" s="1" customFormat="1" ht="26.4" customHeight="1">
      <c r="B170" s="32"/>
      <c r="C170" s="200" t="s">
        <v>89</v>
      </c>
      <c r="D170" s="200" t="s">
        <v>90</v>
      </c>
      <c r="H170" s="32"/>
    </row>
    <row r="171" spans="2:8" s="1" customFormat="1" ht="16.8" customHeight="1">
      <c r="B171" s="32"/>
      <c r="C171" s="201" t="s">
        <v>1313</v>
      </c>
      <c r="D171" s="202" t="s">
        <v>1</v>
      </c>
      <c r="E171" s="203" t="s">
        <v>1</v>
      </c>
      <c r="F171" s="204">
        <v>285.35000000000002</v>
      </c>
      <c r="H171" s="32"/>
    </row>
    <row r="172" spans="2:8" s="1" customFormat="1" ht="16.8" customHeight="1">
      <c r="B172" s="32"/>
      <c r="C172" s="205" t="s">
        <v>1</v>
      </c>
      <c r="D172" s="205" t="s">
        <v>683</v>
      </c>
      <c r="E172" s="17" t="s">
        <v>1</v>
      </c>
      <c r="F172" s="206">
        <v>285.35000000000002</v>
      </c>
      <c r="H172" s="32"/>
    </row>
    <row r="173" spans="2:8" s="1" customFormat="1" ht="16.8" customHeight="1">
      <c r="B173" s="32"/>
      <c r="C173" s="205" t="s">
        <v>1313</v>
      </c>
      <c r="D173" s="205" t="s">
        <v>184</v>
      </c>
      <c r="E173" s="17" t="s">
        <v>1</v>
      </c>
      <c r="F173" s="206">
        <v>285.35000000000002</v>
      </c>
      <c r="H173" s="32"/>
    </row>
    <row r="174" spans="2:8" s="1" customFormat="1" ht="16.8" customHeight="1">
      <c r="B174" s="32"/>
      <c r="C174" s="201" t="s">
        <v>1314</v>
      </c>
      <c r="D174" s="202" t="s">
        <v>1</v>
      </c>
      <c r="E174" s="203" t="s">
        <v>1</v>
      </c>
      <c r="F174" s="204">
        <v>544</v>
      </c>
      <c r="H174" s="32"/>
    </row>
    <row r="175" spans="2:8" s="1" customFormat="1" ht="16.8" customHeight="1">
      <c r="B175" s="32"/>
      <c r="C175" s="205" t="s">
        <v>1</v>
      </c>
      <c r="D175" s="205" t="s">
        <v>636</v>
      </c>
      <c r="E175" s="17" t="s">
        <v>1</v>
      </c>
      <c r="F175" s="206">
        <v>544</v>
      </c>
      <c r="H175" s="32"/>
    </row>
    <row r="176" spans="2:8" s="1" customFormat="1" ht="16.8" customHeight="1">
      <c r="B176" s="32"/>
      <c r="C176" s="205" t="s">
        <v>1314</v>
      </c>
      <c r="D176" s="205" t="s">
        <v>184</v>
      </c>
      <c r="E176" s="17" t="s">
        <v>1</v>
      </c>
      <c r="F176" s="206">
        <v>544</v>
      </c>
      <c r="H176" s="32"/>
    </row>
    <row r="177" spans="2:8" s="1" customFormat="1" ht="16.8" customHeight="1">
      <c r="B177" s="32"/>
      <c r="C177" s="201" t="s">
        <v>628</v>
      </c>
      <c r="D177" s="202" t="s">
        <v>1</v>
      </c>
      <c r="E177" s="203" t="s">
        <v>1</v>
      </c>
      <c r="F177" s="204">
        <v>285.35000000000002</v>
      </c>
      <c r="H177" s="32"/>
    </row>
    <row r="178" spans="2:8" s="1" customFormat="1" ht="16.8" customHeight="1">
      <c r="B178" s="32"/>
      <c r="C178" s="207" t="s">
        <v>1315</v>
      </c>
      <c r="H178" s="32"/>
    </row>
    <row r="179" spans="2:8" s="1" customFormat="1" ht="20.399999999999999">
      <c r="B179" s="32"/>
      <c r="C179" s="205" t="s">
        <v>661</v>
      </c>
      <c r="D179" s="205" t="s">
        <v>662</v>
      </c>
      <c r="E179" s="17" t="s">
        <v>193</v>
      </c>
      <c r="F179" s="206">
        <v>285.35000000000002</v>
      </c>
      <c r="H179" s="32"/>
    </row>
    <row r="180" spans="2:8" s="1" customFormat="1" ht="16.8" customHeight="1">
      <c r="B180" s="32"/>
      <c r="C180" s="205" t="s">
        <v>669</v>
      </c>
      <c r="D180" s="205" t="s">
        <v>670</v>
      </c>
      <c r="E180" s="17" t="s">
        <v>193</v>
      </c>
      <c r="F180" s="206">
        <v>285.35000000000002</v>
      </c>
      <c r="H180" s="32"/>
    </row>
    <row r="181" spans="2:8" s="1" customFormat="1" ht="16.8" customHeight="1">
      <c r="B181" s="32"/>
      <c r="C181" s="205" t="s">
        <v>688</v>
      </c>
      <c r="D181" s="205" t="s">
        <v>689</v>
      </c>
      <c r="E181" s="17" t="s">
        <v>193</v>
      </c>
      <c r="F181" s="206">
        <v>285.35000000000002</v>
      </c>
      <c r="H181" s="32"/>
    </row>
    <row r="182" spans="2:8" s="1" customFormat="1" ht="16.8" customHeight="1">
      <c r="B182" s="32"/>
      <c r="C182" s="205" t="s">
        <v>707</v>
      </c>
      <c r="D182" s="205" t="s">
        <v>708</v>
      </c>
      <c r="E182" s="17" t="s">
        <v>193</v>
      </c>
      <c r="F182" s="206">
        <v>285.35000000000002</v>
      </c>
      <c r="H182" s="32"/>
    </row>
    <row r="183" spans="2:8" s="1" customFormat="1" ht="7.35" customHeight="1">
      <c r="B183" s="44"/>
      <c r="C183" s="45"/>
      <c r="D183" s="45"/>
      <c r="E183" s="45"/>
      <c r="F183" s="45"/>
      <c r="G183" s="45"/>
      <c r="H183" s="32"/>
    </row>
    <row r="184" spans="2:8" s="1" customFormat="1" ht="10.199999999999999"/>
  </sheetData>
  <sheetProtection algorithmName="SHA-512" hashValue="rrLHVQnfy+uUVOqZuheu1OdQGaAq7JgnZtMiwU+S461u7usgbolLBtvvdbrQ7Vcy6MdR5bwSOa6EAWHJDitD/g==" saltValue="NRJkqjsJ/ooxvDTYBL1kBDJQYX37wJFqDSQ+zbc5a9EX6qS0FLjfD5tmS9t6rhXOPa34cuZCPoKIVOHydWymug==" spinCount="100000" sheet="1" objects="1" scenarios="1" formatColumns="0" formatRows="0"/>
  <mergeCells count="2">
    <mergeCell ref="D5:F5"/>
    <mergeCell ref="D6:F6"/>
  </mergeCells>
  <pageMargins left="0.7" right="0.7" top="0.78740157499999996" bottom="0.78740157499999996" header="0.3" footer="0.3"/>
  <pageSetup paperSize="9" fitToHeight="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18</vt:i4>
      </vt:variant>
    </vt:vector>
  </HeadingPairs>
  <TitlesOfParts>
    <vt:vector size="27" baseType="lpstr">
      <vt:lpstr>Rekapitulace stavby</vt:lpstr>
      <vt:lpstr>01 - SO 01 stavební úpravy</vt:lpstr>
      <vt:lpstr>02 - SO 02 oprava střechy</vt:lpstr>
      <vt:lpstr>03 - SO03 ZTI</vt:lpstr>
      <vt:lpstr>04 - SO 04 ÚT</vt:lpstr>
      <vt:lpstr>05 - SO 05 elektroinstalace</vt:lpstr>
      <vt:lpstr>06 - SO 06 slaboproud</vt:lpstr>
      <vt:lpstr>07 - VRN</vt:lpstr>
      <vt:lpstr>Seznam figur</vt:lpstr>
      <vt:lpstr>'01 - SO 01 stavební úpravy'!Názvy_tisku</vt:lpstr>
      <vt:lpstr>'02 - SO 02 oprava střechy'!Názvy_tisku</vt:lpstr>
      <vt:lpstr>'03 - SO03 ZTI'!Názvy_tisku</vt:lpstr>
      <vt:lpstr>'04 - SO 04 ÚT'!Názvy_tisku</vt:lpstr>
      <vt:lpstr>'05 - SO 05 elektroinstalace'!Názvy_tisku</vt:lpstr>
      <vt:lpstr>'06 - SO 06 slaboproud'!Názvy_tisku</vt:lpstr>
      <vt:lpstr>'07 - VRN'!Názvy_tisku</vt:lpstr>
      <vt:lpstr>'Rekapitulace stavby'!Názvy_tisku</vt:lpstr>
      <vt:lpstr>'Seznam figur'!Názvy_tisku</vt:lpstr>
      <vt:lpstr>'01 - SO 01 stavební úpravy'!Oblast_tisku</vt:lpstr>
      <vt:lpstr>'02 - SO 02 oprava střechy'!Oblast_tisku</vt:lpstr>
      <vt:lpstr>'03 - SO03 ZTI'!Oblast_tisku</vt:lpstr>
      <vt:lpstr>'04 - SO 04 ÚT'!Oblast_tisku</vt:lpstr>
      <vt:lpstr>'05 - SO 05 elektroinstalace'!Oblast_tisku</vt:lpstr>
      <vt:lpstr>'06 - SO 06 slaboproud'!Oblast_tisku</vt:lpstr>
      <vt:lpstr>'07 - VRN'!Oblast_tisku</vt:lpstr>
      <vt:lpstr>'Rekapitulace stavby'!Oblast_tisku</vt:lpstr>
      <vt:lpstr>'Seznam figur'!Oblast_tisku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Václav Výmola</dc:creator>
  <cp:lastModifiedBy>Věra</cp:lastModifiedBy>
  <dcterms:created xsi:type="dcterms:W3CDTF">2025-03-20T20:57:18Z</dcterms:created>
  <dcterms:modified xsi:type="dcterms:W3CDTF">2025-04-11T08:48:46Z</dcterms:modified>
</cp:coreProperties>
</file>